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defaultThemeVersion="166925"/>
  <mc:AlternateContent xmlns:mc="http://schemas.openxmlformats.org/markup-compatibility/2006">
    <mc:Choice Requires="x15">
      <x15ac:absPath xmlns:x15ac="http://schemas.microsoft.com/office/spreadsheetml/2010/11/ac" url="https://ukpowernetworks.sharepoint.com/sites/NetworkDataCommunity/Shared Documents/2 - Data Triage and Requests/2.2 - Data Triage/In Progress Triage Assessments/"/>
    </mc:Choice>
  </mc:AlternateContent>
  <xr:revisionPtr revIDLastSave="0" documentId="8_{D6082B3E-E749-461E-8F1B-A4CAC9469163}" xr6:coauthVersionLast="47" xr6:coauthVersionMax="47" xr10:uidLastSave="{00000000-0000-0000-0000-000000000000}"/>
  <bookViews>
    <workbookView xWindow="-120" yWindow="-120" windowWidth="29040" windowHeight="15840" xr2:uid="{296451BA-209D-47D6-BBC4-3B5030A7B8FC}"/>
  </bookViews>
  <sheets>
    <sheet name="Data Triage Assessment" sheetId="2" r:id="rId1"/>
    <sheet name="Guidance" sheetId="5" r:id="rId2"/>
  </sheets>
  <externalReferences>
    <externalReference r:id="rId3"/>
  </externalReferences>
  <definedNames>
    <definedName name="Categories">[1]!RiskCategories[Category]</definedName>
    <definedName name="IMPACT_WEIGHTING_FACTOR">'[1]Control Variables'!$B$2</definedName>
    <definedName name="IRR">[1]Summary!$C$4</definedName>
    <definedName name="IRR_CAN_OPEN">'[1]Detailed Summary'!$I$18</definedName>
    <definedName name="MAX_HIGH_RISKS_PCT">'[1]Control Variables'!$B$3</definedName>
    <definedName name="MAX_MEDIUM_RISKS_PCT">'[1]Control Variables'!$B$4</definedName>
    <definedName name="MRR">[1]Summary!$C$19</definedName>
    <definedName name="MRR_CAN_OPEN">'[1]Detailed Summary'!$I$35</definedName>
    <definedName name="OutputRating">[1]Lookups!$A$9:$B$12</definedName>
    <definedName name="OutputRatingMessages">[1]Lookups!$B$9:$C$12</definedName>
    <definedName name="Ratings">[1]Lookups!$A$2:$B$5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2" l="1"/>
  <c r="B1" i="2" l="1"/>
  <c r="J49" i="2"/>
  <c r="L1" i="2"/>
  <c r="H37" i="2"/>
  <c r="M37" i="2" s="1"/>
  <c r="H36" i="2"/>
  <c r="M36" i="2" s="1"/>
  <c r="H26" i="2"/>
  <c r="M26" i="2" s="1"/>
  <c r="O1" i="2" l="1"/>
  <c r="H33" i="2"/>
  <c r="M33" i="2" s="1"/>
  <c r="H32" i="2"/>
  <c r="M32" i="2" s="1"/>
  <c r="H31" i="2"/>
  <c r="M31" i="2" s="1"/>
  <c r="H30" i="2"/>
  <c r="M30" i="2" s="1"/>
  <c r="H29" i="2"/>
  <c r="M29" i="2" s="1"/>
  <c r="H28" i="2"/>
  <c r="M28" i="2" s="1"/>
  <c r="H27" i="2"/>
  <c r="M27" i="2" s="1"/>
  <c r="J43" i="2" l="1"/>
  <c r="F43" i="2"/>
  <c r="H43" i="2"/>
  <c r="I43" i="2"/>
  <c r="E43" i="2"/>
  <c r="I1" i="2" l="1"/>
  <c r="B47" i="2"/>
</calcChain>
</file>

<file path=xl/sharedStrings.xml><?xml version="1.0" encoding="utf-8"?>
<sst xmlns="http://schemas.openxmlformats.org/spreadsheetml/2006/main" count="190" uniqueCount="132">
  <si>
    <t>Openness Rating:</t>
  </si>
  <si>
    <t>Can we publish this data?</t>
  </si>
  <si>
    <t>Status:</t>
  </si>
  <si>
    <t>About This Dataset</t>
  </si>
  <si>
    <r>
      <t xml:space="preserve">This triage tool allows you to assess whether or not a dataset can be published under an open licence, as promoted by Ofgem's "Presumed Open" principle. UK Power Networks embraces providing greater transparency about the data we hold, and this assessment is intended to determine if there is significant risk to sharing this data, and how any risk can be mitigated.
The questions below collect information about that dataset being assessed. </t>
    </r>
    <r>
      <rPr>
        <u/>
        <sz val="11"/>
        <color theme="1"/>
        <rFont val="Calibri"/>
        <family val="2"/>
        <scheme val="minor"/>
      </rPr>
      <t>Yellow cells in this document require input from the user.</t>
    </r>
  </si>
  <si>
    <t>1)</t>
  </si>
  <si>
    <t>Name of the dataset(s)</t>
  </si>
  <si>
    <t>Shapefile map layers &amp; filters (UKPN postcodes, operating areas, local authorities and gov public data (AONB &amp; Flood warning))</t>
  </si>
  <si>
    <t>2)</t>
  </si>
  <si>
    <t>Date assessment started</t>
  </si>
  <si>
    <t>3)</t>
  </si>
  <si>
    <t>Assessment conducted by</t>
  </si>
  <si>
    <t>UK Power Networks</t>
  </si>
  <si>
    <t>4)</t>
  </si>
  <si>
    <t>Description of dataset(s)</t>
  </si>
  <si>
    <t>Shapefiles which provide user information, filters and layers for analysis on the Open Data Portal. This includes the postcodes UKPN operate, the UK Local Authorities where UKPN operate, flood warning areas where UKPN operate, and Areas of Natural Beauty (AONB)</t>
  </si>
  <si>
    <t>Constraints</t>
  </si>
  <si>
    <t>Please answer the questions below to provide contextual information about the dataset, to determine any relevant constraints to publishing it.</t>
  </si>
  <si>
    <t>5)</t>
  </si>
  <si>
    <t>Are we legally or otherwise obligated to publish this information?</t>
  </si>
  <si>
    <t>No</t>
  </si>
  <si>
    <t>Please comment the relevant law here</t>
  </si>
  <si>
    <t>6)</t>
  </si>
  <si>
    <t>Are we legally prohibited from providing external access to this data?</t>
  </si>
  <si>
    <t>7)</t>
  </si>
  <si>
    <r>
      <t xml:space="preserve">Does this dataset relate to the affairs of any identifiable individual or to any particular business (excluding UKPN)? </t>
    </r>
    <r>
      <rPr>
        <sz val="11"/>
        <color theme="1"/>
        <rFont val="Calibri"/>
        <family val="2"/>
        <scheme val="minor"/>
      </rPr>
      <t>(Section 105 of the Utilities Act 2000)</t>
    </r>
  </si>
  <si>
    <t>8)</t>
  </si>
  <si>
    <t>Does the dataset contain any personally identifiable information?</t>
  </si>
  <si>
    <t>9)</t>
  </si>
  <si>
    <r>
      <t xml:space="preserve">Does UK Power Networks have the legal rights to publish this dataset? </t>
    </r>
    <r>
      <rPr>
        <i/>
        <sz val="11"/>
        <rFont val="Calibri"/>
        <family val="2"/>
        <scheme val="minor"/>
      </rPr>
      <t>(e.g. are there any licencing restrictions)</t>
    </r>
  </si>
  <si>
    <t>Yes</t>
  </si>
  <si>
    <t>Risk Analysis</t>
  </si>
  <si>
    <r>
      <t xml:space="preserve">At UK Power Networks we have a "Presumed Open" policy to our datasets, unless any significant risk prevents us from being able to openly share our data. Please fill out the "Likelihood" you expect for each of the risks below, and feel free to amend the "Impact" if required (see guidance tab for definitions of ratings). </t>
    </r>
    <r>
      <rPr>
        <b/>
        <sz val="11"/>
        <color theme="1"/>
        <rFont val="Calibri"/>
        <family val="2"/>
        <scheme val="minor"/>
      </rPr>
      <t xml:space="preserve">Note where risks exceed a score of 10, mitigations are required to reduce the risk if we intend to share the data, </t>
    </r>
    <r>
      <rPr>
        <sz val="11"/>
        <color theme="1"/>
        <rFont val="Calibri"/>
        <family val="2"/>
        <scheme val="minor"/>
      </rPr>
      <t>see the guidance tab for suggested mitigations.</t>
    </r>
  </si>
  <si>
    <t>ID</t>
  </si>
  <si>
    <t>Risk</t>
  </si>
  <si>
    <t>Category</t>
  </si>
  <si>
    <t>Inherent Likelihood</t>
  </si>
  <si>
    <t>Inherent Impact</t>
  </si>
  <si>
    <t>Default Impact</t>
  </si>
  <si>
    <t>Inherent Risk Score</t>
  </si>
  <si>
    <t>Can this be mitigated?</t>
  </si>
  <si>
    <r>
      <t xml:space="preserve">Mitigation Approach
</t>
    </r>
    <r>
      <rPr>
        <i/>
        <sz val="8"/>
        <rFont val="Calibri"/>
        <family val="2"/>
        <scheme val="minor"/>
      </rPr>
      <t>(see guidance)</t>
    </r>
  </si>
  <si>
    <t>Residual Likelihood</t>
  </si>
  <si>
    <t>Residual Impact</t>
  </si>
  <si>
    <t>Residual Risk Score</t>
  </si>
  <si>
    <t>Comment</t>
  </si>
  <si>
    <t>Published data conflicts with existing regulatory submissions resulting in reputational damage and regulatory action</t>
  </si>
  <si>
    <t>Regulatory Requirements</t>
  </si>
  <si>
    <t>N/A</t>
  </si>
  <si>
    <t>High</t>
  </si>
  <si>
    <t>Medium</t>
  </si>
  <si>
    <t>Published data is inaccurate or misleading, resulting in a serious loss of reputation for UK Power Networks</t>
  </si>
  <si>
    <t>Quality</t>
  </si>
  <si>
    <t>Very Low</t>
  </si>
  <si>
    <t>Published data enables someone with hostile intentions to compromise the security of UK Power Networks</t>
  </si>
  <si>
    <t>Security</t>
  </si>
  <si>
    <t>Very High</t>
  </si>
  <si>
    <t>Personally identifiable information is published without a legal basis, resulting in reputational damage and regulatory action</t>
  </si>
  <si>
    <t>Privacy</t>
  </si>
  <si>
    <t>Published data breaches a license or other intellectual property agreement resulting in legal action against UK Power Networks</t>
  </si>
  <si>
    <t>Legal</t>
  </si>
  <si>
    <t>Commercial stakeholders are able to gain a commercial advantage by abusing our published data to overcharge us</t>
  </si>
  <si>
    <t>Commercial</t>
  </si>
  <si>
    <t>Low</t>
  </si>
  <si>
    <t>Published data enables discrimination against individuals or a given community resulting in inequality</t>
  </si>
  <si>
    <t>Ethics</t>
  </si>
  <si>
    <t>Published data has a negative impact on electricity markets resulting in a less favourable situation for consumers</t>
  </si>
  <si>
    <t>Consumer</t>
  </si>
  <si>
    <t>Are there any other risks you believe should be considered in deciding whether to publish this data?</t>
  </si>
  <si>
    <t>Other</t>
  </si>
  <si>
    <t>Conclusion</t>
  </si>
  <si>
    <r>
      <t xml:space="preserve">To the right is a sliding scale calculated automatically based on the answers you provided above. Please document your conclusion below, referencing the risks above.
</t>
    </r>
    <r>
      <rPr>
        <sz val="4"/>
        <color theme="1"/>
        <rFont val="Calibri"/>
        <family val="2"/>
        <scheme val="minor"/>
      </rPr>
      <t xml:space="preserve">
</t>
    </r>
    <r>
      <rPr>
        <sz val="11"/>
        <color theme="1"/>
        <rFont val="Calibri"/>
        <family val="2"/>
        <scheme val="minor"/>
      </rPr>
      <t xml:space="preserve">Note that if you conclude a dataset can NOT be shared, </t>
    </r>
    <r>
      <rPr>
        <u/>
        <sz val="11"/>
        <color theme="1"/>
        <rFont val="Calibri"/>
        <family val="2"/>
        <scheme val="minor"/>
      </rPr>
      <t>it may be escalated to SMT level for discussion.</t>
    </r>
  </si>
  <si>
    <t>Closed</t>
  </si>
  <si>
    <t>Shared</t>
  </si>
  <si>
    <t>Open</t>
  </si>
  <si>
    <t>Two or more risks with a score above 10</t>
  </si>
  <si>
    <t>One risk with a score above 10</t>
  </si>
  <si>
    <t>2+ risks have a score between 8 &amp; 10 (inclusive)</t>
  </si>
  <si>
    <t>1 risk has a score above an 8</t>
  </si>
  <si>
    <t>No scores above a 7</t>
  </si>
  <si>
    <t>Automated recommendation:</t>
  </si>
  <si>
    <t>Can this dataset be published?</t>
  </si>
  <si>
    <t xml:space="preserve">Making reference to the documented risk ratings above and the opportunity of sharing this data, what is your justification for this conclusion? </t>
  </si>
  <si>
    <t>These datasets are for the convenience of users on the portal, applying information that is already publically available to make useful analysis</t>
  </si>
  <si>
    <t>What actions are required before this dataset is published? (Include documenting limitations, information for users, and ongoing monitoring required)</t>
  </si>
  <si>
    <t>None</t>
  </si>
  <si>
    <t>Could we do anything to make this dataset more usable to the public? (e.g. providing definitions, adding in additional data)</t>
  </si>
  <si>
    <t>How often should this data be updated? (e.g. once a year, monthly, quarterly)</t>
  </si>
  <si>
    <t>Annually</t>
  </si>
  <si>
    <t>This assessment has been approved by the following individual (SMT or higher)</t>
  </si>
  <si>
    <t>Approved 03/05/22</t>
  </si>
  <si>
    <t>The risk specialists consulted (required if any inherent risk score is over 10)</t>
  </si>
  <si>
    <t>Review (For data triage team)</t>
  </si>
  <si>
    <t>What is the status of this assessment?</t>
  </si>
  <si>
    <t>Approved</t>
  </si>
  <si>
    <t>Escalation to SMT required?</t>
  </si>
  <si>
    <t>Guidance</t>
  </si>
  <si>
    <t>This tab provides guidance for users, to support them in filling out the Data Triage Assessment tab, including definitions and more detailed description.</t>
  </si>
  <si>
    <r>
      <t xml:space="preserve">Key terms
</t>
    </r>
    <r>
      <rPr>
        <sz val="11"/>
        <color theme="1"/>
        <rFont val="Calibri"/>
        <family val="2"/>
        <scheme val="minor"/>
      </rPr>
      <t>"open data" is where data is freely available to any member of the public
"published" refers to the sharing of this data via the UK Power Networks Open Data portal</t>
    </r>
    <r>
      <rPr>
        <u/>
        <sz val="11"/>
        <color theme="1"/>
        <rFont val="Calibri"/>
        <family val="2"/>
        <scheme val="minor"/>
      </rPr>
      <t xml:space="preserve">
</t>
    </r>
    <r>
      <rPr>
        <sz val="11"/>
        <color theme="1"/>
        <rFont val="Calibri"/>
        <family val="2"/>
        <scheme val="minor"/>
      </rPr>
      <t>"score" refers to the impact and likelihood of a specific risk occuring
"trigger" is an event which causes an effect</t>
    </r>
    <r>
      <rPr>
        <u/>
        <sz val="11"/>
        <color theme="1"/>
        <rFont val="Calibri"/>
        <family val="2"/>
        <scheme val="minor"/>
      </rPr>
      <t xml:space="preserve">
</t>
    </r>
    <r>
      <rPr>
        <sz val="11"/>
        <color theme="1"/>
        <rFont val="Calibri"/>
        <family val="2"/>
        <scheme val="minor"/>
      </rPr>
      <t>"risk specialist" is someone at UKPN with specialist knowledge to advise on risk areas, but is not accountible for the risk being taken (e.g. a lawyer)</t>
    </r>
  </si>
  <si>
    <t>Risk Likelihood and Impact</t>
  </si>
  <si>
    <r>
      <t xml:space="preserve">A risk is a </t>
    </r>
    <r>
      <rPr>
        <b/>
        <sz val="11"/>
        <color theme="1"/>
        <rFont val="Calibri"/>
        <family val="2"/>
        <scheme val="minor"/>
      </rPr>
      <t>trigger</t>
    </r>
    <r>
      <rPr>
        <sz val="11"/>
        <color theme="1"/>
        <rFont val="Calibri"/>
        <family val="2"/>
        <scheme val="minor"/>
      </rPr>
      <t xml:space="preserve"> which leads to a </t>
    </r>
    <r>
      <rPr>
        <b/>
        <sz val="11"/>
        <color theme="1"/>
        <rFont val="Calibri"/>
        <family val="2"/>
        <scheme val="minor"/>
      </rPr>
      <t xml:space="preserve">specific event </t>
    </r>
    <r>
      <rPr>
        <sz val="11"/>
        <color theme="1"/>
        <rFont val="Calibri"/>
        <family val="2"/>
        <scheme val="minor"/>
      </rPr>
      <t xml:space="preserve">and has a defined </t>
    </r>
    <r>
      <rPr>
        <b/>
        <sz val="11"/>
        <color theme="1"/>
        <rFont val="Calibri"/>
        <family val="2"/>
        <scheme val="minor"/>
      </rPr>
      <t>consequence</t>
    </r>
    <r>
      <rPr>
        <sz val="11"/>
        <color theme="1"/>
        <rFont val="Calibri"/>
        <family val="2"/>
        <scheme val="minor"/>
      </rPr>
      <t xml:space="preserve">, and is quantified with a risk and likelihood (on a scale of 1 to 5) as set out below. </t>
    </r>
  </si>
  <si>
    <t>Rating</t>
  </si>
  <si>
    <t>Score</t>
  </si>
  <si>
    <t>Likelihood</t>
  </si>
  <si>
    <t>Impact</t>
  </si>
  <si>
    <t>Almost certain to occur (&gt;90% likely)</t>
  </si>
  <si>
    <t>Injury or loss of life</t>
  </si>
  <si>
    <t>Is likely to occur (&lt;75% likely)</t>
  </si>
  <si>
    <t>Regulatory sanctions and reputational damage</t>
  </si>
  <si>
    <t>Is not unlikely to occur (&lt;50% likely)</t>
  </si>
  <si>
    <t>Reputational damage and financial impact</t>
  </si>
  <si>
    <t>May occur in rare cases (&lt;25% likely)</t>
  </si>
  <si>
    <t>Financial impact only</t>
  </si>
  <si>
    <t>Possible but not expected to occur (&lt;10% likely)</t>
  </si>
  <si>
    <t>Minor effect on efficiency of operations</t>
  </si>
  <si>
    <t>Not possible to occur(0% likely)</t>
  </si>
  <si>
    <t>There would be no impact whatsoever</t>
  </si>
  <si>
    <t>The risk score is calculated by multiplying the impact and likelihood of a risk. Depending on how many risks are over a certain threshold, a "result" will be proposed on a sliding scale of how much risk would be posed by sharing the data. The scoring criteria is explained below. Note for any individual risk with a score greater than 10, please consider the mitigations below.</t>
  </si>
  <si>
    <t>Criteria</t>
  </si>
  <si>
    <t>Rating Scale</t>
  </si>
  <si>
    <t>Justification</t>
  </si>
  <si>
    <t>Action</t>
  </si>
  <si>
    <t>If there are two risks that cannot be mitigated below a score of 10, then the dataset should not be shared publicly.</t>
  </si>
  <si>
    <t>This dataset should not be shared publicly unless the risks can be mitigated.</t>
  </si>
  <si>
    <t xml:space="preserve">Where there is a single risk that can not be mitigated below a 10, it means there is a risk that is somewhat likely to occur, and have a considerable impact. This does not necessarily mean the data must not be shared, but the risk should be carefully considered if deciding to proceed. </t>
  </si>
  <si>
    <t>To determine whether the dataset can be shared given the risk profile, consult with the relevant specialists (see guidance) for the risks posed.</t>
  </si>
  <si>
    <t>When a dataset has more than 1 risks with a score higher than 8 (but lower than 10) it means there are valid risks to consider.</t>
  </si>
  <si>
    <t>The data owner and the Open Data Team should discuss if this data can be openly published, and consider providing it to a limited audience.</t>
  </si>
  <si>
    <t>Datasets with a single risk between 8-10 means there is perceived to be just one category where a valid risk needs to be considered before publishing the data. The likelihood and impact are not seen to be very high.</t>
  </si>
  <si>
    <t>In most cases it should be possible to share this data openly, unless the data owner believes any mitigations or restrictions would be appropriate.</t>
  </si>
  <si>
    <t>Of all the risks presented, none that would have a significant impact are seen to be likely</t>
  </si>
  <si>
    <t>These datasets should be shared openly without restrictions.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</si>
</sst>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1"/>
      <color rgb="FFC00000"/>
      <name val="Calibri"/>
      <family val="2"/>
      <scheme val="minor"/>
    </font>
    <font>
      <b/>
      <sz val="11"/>
      <color rgb="FF00B050"/>
      <name val="Calibri"/>
      <family val="2"/>
      <scheme val="minor"/>
    </font>
    <font>
      <b/>
      <sz val="22"/>
      <color theme="1"/>
      <name val="Calibri"/>
      <family val="2"/>
    </font>
    <font>
      <sz val="7"/>
      <color theme="1"/>
      <name val="Calibri"/>
      <family val="2"/>
      <scheme val="minor"/>
    </font>
    <font>
      <u/>
      <sz val="11"/>
      <color theme="1"/>
      <name val="Calibri"/>
      <family val="2"/>
      <scheme val="minor"/>
    </font>
    <font>
      <sz val="4"/>
      <color theme="1"/>
      <name val="Calibri"/>
      <family val="2"/>
      <scheme val="minor"/>
    </font>
    <font>
      <sz val="11"/>
      <name val="Calibri"/>
      <family val="2"/>
      <scheme val="minor"/>
    </font>
    <font>
      <b/>
      <sz val="11"/>
      <color rgb="FFFFC000"/>
      <name val="Calibri"/>
      <family val="2"/>
      <scheme val="minor"/>
    </font>
    <font>
      <i/>
      <sz val="11"/>
      <name val="Calibri"/>
      <family val="2"/>
      <scheme val="minor"/>
    </font>
    <font>
      <i/>
      <sz val="8"/>
      <name val="Calibri"/>
      <family val="2"/>
      <scheme val="minor"/>
    </font>
    <font>
      <sz val="11"/>
      <color theme="0"/>
      <name val="Calibri"/>
      <family val="2"/>
    </font>
    <font>
      <sz val="7"/>
      <color theme="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bgColor indexed="64"/>
      </patternFill>
    </fill>
    <fill>
      <patternFill patternType="solid">
        <fgColor theme="0"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109">
    <xf numFmtId="0" fontId="0" fillId="0" borderId="0" xfId="0"/>
    <xf numFmtId="0" fontId="3" fillId="0" borderId="0" xfId="0" applyFont="1"/>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6" fillId="3" borderId="0" xfId="0" applyFont="1" applyFill="1"/>
    <xf numFmtId="0" fontId="0" fillId="3" borderId="0" xfId="0" applyFill="1"/>
    <xf numFmtId="0" fontId="0" fillId="3" borderId="0" xfId="0" applyFill="1" applyAlignment="1">
      <alignment horizontal="left" vertical="top"/>
    </xf>
    <xf numFmtId="0" fontId="0" fillId="3" borderId="0" xfId="0" applyFill="1" applyAlignment="1">
      <alignment horizontal="left" vertical="top" wrapText="1"/>
    </xf>
    <xf numFmtId="0" fontId="0" fillId="0" borderId="1" xfId="0" applyBorder="1" applyAlignment="1">
      <alignment vertical="top" wrapText="1"/>
    </xf>
    <xf numFmtId="0" fontId="7" fillId="6" borderId="1" xfId="0" applyFont="1" applyFill="1" applyBorder="1" applyAlignment="1">
      <alignmen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vertical="top" wrapText="1"/>
    </xf>
    <xf numFmtId="0" fontId="6" fillId="5" borderId="0" xfId="0" applyFont="1" applyFill="1"/>
    <xf numFmtId="0" fontId="5" fillId="5" borderId="0" xfId="0" applyFont="1" applyFill="1"/>
    <xf numFmtId="0" fontId="0" fillId="5" borderId="0" xfId="0" applyFill="1"/>
    <xf numFmtId="0" fontId="0" fillId="5" borderId="0" xfId="0" applyFill="1" applyAlignment="1">
      <alignment horizontal="left" vertical="top"/>
    </xf>
    <xf numFmtId="0" fontId="0" fillId="5" borderId="0" xfId="0" applyFill="1" applyAlignment="1">
      <alignment horizontal="left" vertical="top" wrapText="1"/>
    </xf>
    <xf numFmtId="0" fontId="7" fillId="6" borderId="1" xfId="0" applyFont="1" applyFill="1" applyBorder="1" applyAlignment="1">
      <alignment horizontal="center" vertical="top" wrapText="1"/>
    </xf>
    <xf numFmtId="0" fontId="0" fillId="0" borderId="0" xfId="0" applyAlignment="1">
      <alignment horizontal="center" vertical="top"/>
    </xf>
    <xf numFmtId="0" fontId="0" fillId="7" borderId="0" xfId="0" applyFill="1" applyAlignment="1">
      <alignment horizontal="left" vertical="top"/>
    </xf>
    <xf numFmtId="0" fontId="0" fillId="8" borderId="0" xfId="0" applyFill="1" applyAlignment="1">
      <alignment horizontal="left" vertical="top"/>
    </xf>
    <xf numFmtId="0" fontId="0" fillId="9" borderId="0" xfId="0" applyFill="1" applyAlignment="1">
      <alignment horizontal="left" vertical="top"/>
    </xf>
    <xf numFmtId="0" fontId="0" fillId="10" borderId="0" xfId="0" applyFill="1" applyAlignment="1">
      <alignment horizontal="left" vertical="top"/>
    </xf>
    <xf numFmtId="0" fontId="0" fillId="11" borderId="0" xfId="0" applyFill="1" applyAlignment="1">
      <alignment horizontal="left" vertical="top"/>
    </xf>
    <xf numFmtId="0" fontId="8" fillId="0" borderId="0" xfId="0" applyFont="1" applyAlignment="1">
      <alignment horizontal="left" vertical="top"/>
    </xf>
    <xf numFmtId="0" fontId="9" fillId="0" borderId="0" xfId="0" applyFont="1" applyAlignment="1">
      <alignment horizontal="right" vertical="top"/>
    </xf>
    <xf numFmtId="0" fontId="11" fillId="0" borderId="0" xfId="0" applyFont="1" applyAlignment="1">
      <alignment horizontal="center" vertical="top" wrapText="1"/>
    </xf>
    <xf numFmtId="0" fontId="6" fillId="0" borderId="5" xfId="0" applyFont="1" applyBorder="1" applyAlignment="1">
      <alignment vertical="center"/>
    </xf>
    <xf numFmtId="0" fontId="0" fillId="0" borderId="5" xfId="0" applyBorder="1" applyAlignment="1">
      <alignment vertical="center"/>
    </xf>
    <xf numFmtId="0" fontId="3" fillId="0" borderId="5" xfId="0" applyFont="1"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xf>
    <xf numFmtId="0" fontId="0" fillId="2" borderId="1" xfId="0" applyFill="1" applyBorder="1" applyAlignment="1" applyProtection="1">
      <alignment vertical="top" wrapText="1"/>
      <protection locked="0"/>
    </xf>
    <xf numFmtId="0" fontId="14" fillId="0" borderId="1" xfId="0" applyFont="1" applyBorder="1" applyAlignment="1">
      <alignment vertical="top" wrapText="1"/>
    </xf>
    <xf numFmtId="0" fontId="15" fillId="0" borderId="0" xfId="0" applyFont="1" applyAlignment="1">
      <alignment horizontal="center" vertical="top"/>
    </xf>
    <xf numFmtId="0" fontId="0" fillId="0" borderId="0" xfId="0" applyAlignment="1">
      <alignment horizontal="center" vertical="center" wrapText="1"/>
    </xf>
    <xf numFmtId="0" fontId="2" fillId="0" borderId="0" xfId="0" applyFont="1" applyAlignment="1">
      <alignment vertical="top" wrapText="1"/>
    </xf>
    <xf numFmtId="0" fontId="3" fillId="0" borderId="0" xfId="0" applyFont="1" applyAlignment="1">
      <alignment horizontal="left" vertical="top" wrapText="1"/>
    </xf>
    <xf numFmtId="0" fontId="10" fillId="0" borderId="0" xfId="0" applyFont="1" applyAlignment="1">
      <alignment horizontal="center"/>
    </xf>
    <xf numFmtId="0" fontId="10" fillId="0" borderId="0" xfId="0" applyFont="1" applyAlignment="1">
      <alignment horizontal="center" vertical="top"/>
    </xf>
    <xf numFmtId="0" fontId="0" fillId="0" borderId="0" xfId="0" applyAlignment="1">
      <alignment vertical="center"/>
    </xf>
    <xf numFmtId="0" fontId="14" fillId="2" borderId="1" xfId="0" applyFont="1" applyFill="1" applyBorder="1" applyAlignment="1" applyProtection="1">
      <alignment vertical="top" wrapText="1"/>
      <protection locked="0"/>
    </xf>
    <xf numFmtId="0" fontId="1" fillId="0" borderId="2" xfId="0" applyFont="1" applyBorder="1" applyAlignment="1">
      <alignment horizontal="center" vertical="center" wrapText="1"/>
    </xf>
    <xf numFmtId="0" fontId="1" fillId="4" borderId="9" xfId="0" applyFont="1" applyFill="1"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 fillId="4" borderId="2" xfId="0" applyFont="1" applyFill="1" applyBorder="1" applyAlignment="1">
      <alignment vertical="top"/>
    </xf>
    <xf numFmtId="0" fontId="0" fillId="0" borderId="2" xfId="0" applyBorder="1" applyAlignment="1">
      <alignment vertical="top" wrapText="1"/>
    </xf>
    <xf numFmtId="0" fontId="0" fillId="7" borderId="6" xfId="0" applyFill="1" applyBorder="1" applyAlignment="1">
      <alignment horizontal="left" vertical="top"/>
    </xf>
    <xf numFmtId="0" fontId="0" fillId="0" borderId="6" xfId="0" applyBorder="1" applyAlignment="1">
      <alignment vertical="top" wrapText="1"/>
    </xf>
    <xf numFmtId="0" fontId="0" fillId="8" borderId="6" xfId="0" applyFill="1" applyBorder="1" applyAlignment="1">
      <alignment horizontal="left" vertical="top"/>
    </xf>
    <xf numFmtId="0" fontId="0" fillId="9" borderId="6" xfId="0" applyFill="1" applyBorder="1" applyAlignment="1">
      <alignment horizontal="left" vertical="top"/>
    </xf>
    <xf numFmtId="0" fontId="0" fillId="10" borderId="6" xfId="0" applyFill="1" applyBorder="1" applyAlignment="1">
      <alignment horizontal="left" vertical="top"/>
    </xf>
    <xf numFmtId="0" fontId="0" fillId="11" borderId="6" xfId="0" applyFill="1" applyBorder="1" applyAlignment="1">
      <alignment horizontal="left" vertical="top"/>
    </xf>
    <xf numFmtId="0" fontId="0" fillId="0" borderId="3" xfId="0" applyBorder="1" applyAlignment="1">
      <alignment vertical="top" wrapText="1"/>
    </xf>
    <xf numFmtId="0" fontId="3" fillId="0" borderId="2" xfId="0" applyFont="1" applyBorder="1" applyAlignment="1">
      <alignment horizontal="center" vertical="center" wrapText="1"/>
    </xf>
    <xf numFmtId="0" fontId="10" fillId="0" borderId="0" xfId="0" applyFont="1" applyAlignment="1">
      <alignment vertical="top"/>
    </xf>
    <xf numFmtId="0" fontId="14" fillId="0" borderId="0" xfId="0" applyFont="1" applyAlignment="1">
      <alignment horizontal="center" vertical="top"/>
    </xf>
    <xf numFmtId="0" fontId="1" fillId="4" borderId="3" xfId="0" applyFont="1" applyFill="1" applyBorder="1" applyAlignment="1">
      <alignment vertical="top"/>
    </xf>
    <xf numFmtId="0" fontId="19" fillId="0" borderId="0" xfId="0" applyFont="1"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horizontal="left" vertical="top" wrapText="1"/>
    </xf>
    <xf numFmtId="14" fontId="0" fillId="2" borderId="1" xfId="0" applyNumberFormat="1" applyFill="1" applyBorder="1" applyAlignment="1" applyProtection="1">
      <alignment horizontal="left" vertical="top" wrapText="1"/>
      <protection locked="0"/>
    </xf>
    <xf numFmtId="0" fontId="3" fillId="0" borderId="0" xfId="0" applyFont="1" applyAlignment="1">
      <alignment horizontal="left" vertical="top"/>
    </xf>
    <xf numFmtId="0" fontId="0" fillId="0" borderId="0" xfId="0" applyAlignment="1">
      <alignment horizontal="left"/>
    </xf>
    <xf numFmtId="0" fontId="0" fillId="12" borderId="2" xfId="0" applyFill="1" applyBorder="1" applyAlignment="1">
      <alignment horizontal="left"/>
    </xf>
    <xf numFmtId="0" fontId="0" fillId="12" borderId="3" xfId="0" applyFill="1" applyBorder="1" applyAlignment="1">
      <alignment horizontal="left"/>
    </xf>
    <xf numFmtId="0" fontId="0" fillId="2" borderId="2"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8" fillId="0" borderId="10" xfId="0" applyFont="1" applyBorder="1" applyAlignment="1" applyProtection="1">
      <alignment horizontal="center" vertical="top"/>
      <protection locked="0"/>
    </xf>
    <xf numFmtId="0" fontId="18" fillId="0" borderId="0" xfId="0" applyFont="1" applyAlignment="1" applyProtection="1">
      <alignment horizontal="center" vertical="top"/>
      <protection locked="0"/>
    </xf>
    <xf numFmtId="0" fontId="7" fillId="6" borderId="2"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3" xfId="0" applyFont="1" applyFill="1" applyBorder="1" applyAlignment="1">
      <alignment horizontal="left" vertical="top" wrapText="1"/>
    </xf>
    <xf numFmtId="0" fontId="0" fillId="2" borderId="1" xfId="0" applyFill="1" applyBorder="1" applyAlignment="1" applyProtection="1">
      <alignment horizontal="left" vertical="top" wrapText="1"/>
      <protection locked="0"/>
    </xf>
    <xf numFmtId="14" fontId="0" fillId="2" borderId="12" xfId="0" applyNumberFormat="1" applyFill="1" applyBorder="1" applyAlignment="1" applyProtection="1">
      <alignment horizontal="left" vertical="top"/>
      <protection locked="0"/>
    </xf>
    <xf numFmtId="14" fontId="0" fillId="2" borderId="13" xfId="0" applyNumberFormat="1" applyFill="1" applyBorder="1" applyAlignment="1" applyProtection="1">
      <alignment horizontal="left" vertical="top"/>
      <protection locked="0"/>
    </xf>
    <xf numFmtId="14" fontId="0" fillId="2" borderId="14" xfId="0" applyNumberFormat="1" applyFill="1" applyBorder="1" applyAlignment="1" applyProtection="1">
      <alignment horizontal="left" vertical="top"/>
      <protection locked="0"/>
    </xf>
    <xf numFmtId="0" fontId="0" fillId="0" borderId="0" xfId="0" applyAlignment="1">
      <alignment horizontal="left" wrapText="1"/>
    </xf>
    <xf numFmtId="0" fontId="10" fillId="0" borderId="0" xfId="0" applyFont="1" applyAlignment="1">
      <alignment horizontal="center" vertical="top"/>
    </xf>
    <xf numFmtId="0" fontId="0" fillId="2" borderId="1" xfId="0" applyFill="1" applyBorder="1" applyAlignment="1" applyProtection="1">
      <alignment horizontal="left" vertical="top"/>
      <protection locked="0"/>
    </xf>
    <xf numFmtId="0" fontId="0" fillId="0" borderId="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3" xfId="0" applyFont="1" applyBorder="1" applyAlignment="1">
      <alignment horizontal="left" vertical="top"/>
    </xf>
    <xf numFmtId="0" fontId="0" fillId="2" borderId="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horizontal="center"/>
    </xf>
    <xf numFmtId="0" fontId="0" fillId="12" borderId="7" xfId="0" applyFill="1" applyBorder="1" applyAlignment="1">
      <alignment horizontal="left" vertical="top" wrapText="1"/>
    </xf>
    <xf numFmtId="0" fontId="0" fillId="12" borderId="11" xfId="0" applyFill="1" applyBorder="1" applyAlignment="1">
      <alignment horizontal="left" vertical="top" wrapText="1"/>
    </xf>
    <xf numFmtId="0" fontId="0" fillId="12" borderId="8" xfId="0" applyFill="1" applyBorder="1" applyAlignment="1">
      <alignment horizontal="left" vertical="top" wrapText="1"/>
    </xf>
    <xf numFmtId="0" fontId="12" fillId="0" borderId="0" xfId="0" applyFont="1" applyAlignment="1">
      <alignment horizontal="left" vertical="top" wrapText="1"/>
    </xf>
    <xf numFmtId="0" fontId="1" fillId="4" borderId="6" xfId="0" applyFont="1" applyFill="1" applyBorder="1" applyAlignment="1">
      <alignment horizontal="left" vertical="top"/>
    </xf>
    <xf numFmtId="0" fontId="0" fillId="0" borderId="6" xfId="0" applyBorder="1" applyAlignment="1">
      <alignment vertical="top" wrapText="1"/>
    </xf>
  </cellXfs>
  <cellStyles count="2">
    <cellStyle name="Normal" xfId="0" builtinId="0"/>
    <cellStyle name="Normal 2" xfId="1" xr:uid="{49D71DC2-5F99-45F3-8768-802D1D16C157}"/>
  </cellStyles>
  <dxfs count="22">
    <dxf>
      <font>
        <color rgb="FF00B050"/>
      </font>
      <fill>
        <patternFill>
          <bgColor rgb="FF00B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C00000"/>
      </font>
      <fill>
        <patternFill>
          <bgColor rgb="FFC00000"/>
        </patternFill>
      </fill>
    </dxf>
    <dxf>
      <fill>
        <patternFill>
          <bgColor rgb="FFFF0000"/>
        </patternFill>
      </fill>
    </dxf>
    <dxf>
      <fill>
        <patternFill>
          <bgColor rgb="FFFF0000"/>
        </patternFill>
      </fill>
    </dxf>
    <dxf>
      <font>
        <color theme="1"/>
      </font>
      <fill>
        <patternFill>
          <bgColor theme="7" tint="0.59996337778862885"/>
        </patternFill>
      </fill>
      <border>
        <left style="thin">
          <color auto="1"/>
        </left>
        <right style="thin">
          <color auto="1"/>
        </right>
        <top style="thin">
          <color auto="1"/>
        </top>
        <bottom style="thin">
          <color auto="1"/>
        </bottom>
        <vertical/>
        <horizontal/>
      </border>
    </dxf>
    <dxf>
      <fill>
        <patternFill>
          <bgColor rgb="FFFF0000"/>
        </patternFill>
      </fill>
    </dxf>
    <dxf>
      <font>
        <color theme="1"/>
      </font>
      <fill>
        <patternFill>
          <bgColor theme="1"/>
        </patternFill>
      </fill>
    </dxf>
    <dxf>
      <font>
        <color theme="1"/>
      </font>
      <fill>
        <patternFill>
          <bgColor theme="1"/>
        </patternFill>
      </fill>
    </dxf>
    <dxf>
      <font>
        <b/>
        <i val="0"/>
        <color theme="0"/>
      </font>
      <fill>
        <patternFill>
          <bgColor rgb="FF00B050"/>
        </patternFill>
      </fill>
    </dxf>
    <dxf>
      <font>
        <b/>
        <i val="0"/>
        <color theme="1"/>
      </font>
      <fill>
        <patternFill>
          <bgColor rgb="FFFFC000"/>
        </patternFill>
      </fill>
    </dxf>
    <dxf>
      <font>
        <color theme="0"/>
      </font>
      <fill>
        <patternFill>
          <bgColor rgb="FF7030A0"/>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161925</xdr:colOff>
      <xdr:row>8</xdr:row>
      <xdr:rowOff>135748</xdr:rowOff>
    </xdr:from>
    <xdr:to>
      <xdr:col>6</xdr:col>
      <xdr:colOff>723900</xdr:colOff>
      <xdr:row>14</xdr:row>
      <xdr:rowOff>307428</xdr:rowOff>
    </xdr:to>
    <xdr:pic>
      <xdr:nvPicPr>
        <xdr:cNvPr id="3" name="Picture 2">
          <a:extLst>
            <a:ext uri="{FF2B5EF4-FFF2-40B4-BE49-F238E27FC236}">
              <a16:creationId xmlns:a16="http://schemas.microsoft.com/office/drawing/2014/main" id="{4C17EA9B-1643-406D-9160-88F338CB0E25}"/>
            </a:ext>
          </a:extLst>
        </xdr:cNvPr>
        <xdr:cNvPicPr>
          <a:picLocks noChangeAspect="1"/>
        </xdr:cNvPicPr>
      </xdr:nvPicPr>
      <xdr:blipFill>
        <a:blip xmlns:r="http://schemas.openxmlformats.org/officeDocument/2006/relationships" r:embed="rId1"/>
        <a:stretch>
          <a:fillRect/>
        </a:stretch>
      </xdr:blipFill>
      <xdr:spPr>
        <a:xfrm>
          <a:off x="6905625" y="2964673"/>
          <a:ext cx="4076700" cy="2267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Triage/Data%20Triage%20Prototype%20v2_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etadata"/>
      <sheetName val="Qualify"/>
      <sheetName val="Assess Risks"/>
      <sheetName val="Summary"/>
      <sheetName val="Detailed Summary"/>
      <sheetName val="Mitigations"/>
      <sheetName val="Risk Categories"/>
      <sheetName val="Control Variables"/>
      <sheetName val="Lookups"/>
      <sheetName val="Version History"/>
      <sheetName val="Data Triage Prototype v2_2_0"/>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F302-E5BB-4F0E-9CBD-7D4F70B85DBB}">
  <dimension ref="B1:U74"/>
  <sheetViews>
    <sheetView showGridLines="0" tabSelected="1" zoomScaleNormal="100" workbookViewId="0">
      <pane ySplit="1" topLeftCell="A2" activePane="bottomLeft" state="frozen"/>
      <selection pane="bottomLeft" activeCell="D6" sqref="D6:M6"/>
    </sheetView>
  </sheetViews>
  <sheetFormatPr defaultRowHeight="15"/>
  <cols>
    <col min="1" max="2" width="3.140625" customWidth="1"/>
    <col min="3" max="3" width="57.85546875" customWidth="1"/>
    <col min="4" max="4" width="14.7109375" customWidth="1"/>
    <col min="5" max="5" width="12.140625" customWidth="1"/>
    <col min="7" max="7" width="8.42578125" hidden="1" customWidth="1"/>
    <col min="8" max="8" width="10.5703125" customWidth="1"/>
    <col min="9" max="9" width="12.140625" customWidth="1"/>
    <col min="10" max="10" width="14.5703125" customWidth="1"/>
    <col min="11" max="11" width="14.7109375" customWidth="1"/>
    <col min="12" max="12" width="14.85546875" customWidth="1"/>
    <col min="13" max="13" width="10.85546875" customWidth="1"/>
    <col min="14" max="14" width="7.5703125" customWidth="1"/>
    <col min="15" max="15" width="15.28515625" customWidth="1"/>
    <col min="16" max="16" width="13.28515625" bestFit="1" customWidth="1"/>
    <col min="18" max="19" width="10.5703125" style="4" customWidth="1"/>
    <col min="20" max="21" width="22.140625" style="5" customWidth="1"/>
  </cols>
  <sheetData>
    <row r="1" spans="2:21" s="32" customFormat="1" ht="31.5" customHeight="1" thickBot="1">
      <c r="B1" s="31" t="str">
        <f>"Summary Toolbar       "&amp;"Data Triage Assessment Form"&amp;IF(ISBLANK(D6),"",": "&amp;D6&amp;" dataset")&amp;IF(ISBLANK(D7),""," ("&amp;TEXT(D7,"dd/mm/yy")&amp;")")</f>
        <v>Summary Toolbar       Data Triage Assessment Form: Shapefile map layers &amp; filters (UKPN postcodes, operating areas, local authorities and gov public data (AONB &amp; Flood warning)) dataset (17/03/22)</v>
      </c>
      <c r="D1" s="33"/>
      <c r="E1" s="33"/>
      <c r="F1" s="33"/>
      <c r="G1" s="33"/>
      <c r="H1" s="33" t="s">
        <v>0</v>
      </c>
      <c r="I1" s="32">
        <f>IF(E43="↑",5,IF(F43="↑",4,IF(H43="↑",3,IF(I43="↑",2,1))))</f>
        <v>1</v>
      </c>
      <c r="K1" s="33" t="s">
        <v>1</v>
      </c>
      <c r="L1" s="36" t="str">
        <f>SUBSTITUTE(SUBSTITUTE(UPPER(IF(ISBLANK(E49),"YES",E49)),"FURTHER ",""),"YES - WITH","WITH")</f>
        <v>YES</v>
      </c>
      <c r="N1" s="37" t="s">
        <v>2</v>
      </c>
      <c r="O1" s="36" t="str">
        <f>IF(D61="Yes","Escalation Required",IF(ISBLANK(D60),"In Progress",D60))</f>
        <v>Approved</v>
      </c>
      <c r="R1" s="34"/>
      <c r="S1" s="34"/>
      <c r="T1" s="35"/>
      <c r="U1" s="35"/>
    </row>
    <row r="2" spans="2:21" ht="15.75" thickTop="1"/>
    <row r="3" spans="2:21" s="18" customFormat="1" ht="18.75">
      <c r="B3" s="17" t="s">
        <v>3</v>
      </c>
      <c r="C3" s="16"/>
      <c r="R3" s="19"/>
      <c r="S3" s="19"/>
      <c r="T3" s="20"/>
      <c r="U3" s="20"/>
    </row>
    <row r="4" spans="2:21" ht="62.25" customHeight="1">
      <c r="B4" s="79" t="s">
        <v>4</v>
      </c>
      <c r="C4" s="79"/>
      <c r="D4" s="79"/>
      <c r="E4" s="79"/>
      <c r="F4" s="79"/>
      <c r="G4" s="79"/>
      <c r="H4" s="79"/>
      <c r="I4" s="79"/>
      <c r="J4" s="79"/>
      <c r="K4" s="79"/>
      <c r="L4" s="79"/>
      <c r="M4" s="79"/>
      <c r="N4" s="79"/>
    </row>
    <row r="5" spans="2:21">
      <c r="B5" s="5"/>
      <c r="C5" s="5"/>
      <c r="D5" s="5"/>
      <c r="E5" s="5"/>
      <c r="F5" s="5"/>
      <c r="G5" s="5"/>
      <c r="H5" s="5"/>
      <c r="I5" s="5"/>
      <c r="J5" s="5"/>
      <c r="K5" s="5"/>
      <c r="L5" s="5"/>
      <c r="M5" s="5"/>
      <c r="N5" s="5"/>
    </row>
    <row r="6" spans="2:21" ht="15" customHeight="1">
      <c r="B6" s="5" t="s">
        <v>5</v>
      </c>
      <c r="C6" s="43" t="s">
        <v>6</v>
      </c>
      <c r="D6" s="85" t="s">
        <v>7</v>
      </c>
      <c r="E6" s="85"/>
      <c r="F6" s="85"/>
      <c r="G6" s="85"/>
      <c r="H6" s="85"/>
      <c r="I6" s="85"/>
      <c r="J6" s="85"/>
      <c r="K6" s="85"/>
      <c r="L6" s="85"/>
      <c r="M6" s="85"/>
      <c r="N6" s="5"/>
    </row>
    <row r="7" spans="2:21">
      <c r="B7" s="5" t="s">
        <v>8</v>
      </c>
      <c r="C7" s="43" t="s">
        <v>9</v>
      </c>
      <c r="D7" s="86">
        <v>44637</v>
      </c>
      <c r="E7" s="87"/>
      <c r="F7" s="87"/>
      <c r="G7" s="87"/>
      <c r="H7" s="88"/>
      <c r="I7" s="5"/>
      <c r="J7" s="5"/>
      <c r="K7" s="5"/>
      <c r="L7" s="5"/>
      <c r="M7" s="5"/>
      <c r="N7" s="5"/>
    </row>
    <row r="8" spans="2:21">
      <c r="B8" s="5" t="s">
        <v>10</v>
      </c>
      <c r="C8" s="43" t="s">
        <v>11</v>
      </c>
      <c r="D8" s="73" t="s">
        <v>12</v>
      </c>
      <c r="E8" s="74"/>
      <c r="F8" s="74"/>
      <c r="G8" s="74"/>
      <c r="H8" s="75"/>
      <c r="I8" s="5"/>
      <c r="J8" s="5"/>
      <c r="K8" s="5"/>
      <c r="L8" s="5"/>
      <c r="M8" s="5"/>
      <c r="N8" s="5"/>
    </row>
    <row r="9" spans="2:21">
      <c r="B9" s="5" t="s">
        <v>13</v>
      </c>
      <c r="C9" s="43" t="s">
        <v>14</v>
      </c>
      <c r="D9" s="85" t="s">
        <v>15</v>
      </c>
      <c r="E9" s="85"/>
      <c r="F9" s="85"/>
      <c r="G9" s="85"/>
      <c r="H9" s="85"/>
      <c r="I9" s="85"/>
      <c r="J9" s="85"/>
      <c r="K9" s="85"/>
      <c r="L9" s="85"/>
      <c r="M9" s="85"/>
      <c r="N9" s="5"/>
    </row>
    <row r="10" spans="2:21">
      <c r="B10" s="5"/>
      <c r="C10" s="43"/>
      <c r="D10" s="85"/>
      <c r="E10" s="85"/>
      <c r="F10" s="85"/>
      <c r="G10" s="85"/>
      <c r="H10" s="85"/>
      <c r="I10" s="85"/>
      <c r="J10" s="85"/>
      <c r="K10" s="85"/>
      <c r="L10" s="85"/>
      <c r="M10" s="85"/>
      <c r="N10" s="5"/>
    </row>
    <row r="11" spans="2:21">
      <c r="B11" s="5"/>
      <c r="C11" s="5"/>
      <c r="D11" s="85"/>
      <c r="E11" s="85"/>
      <c r="F11" s="85"/>
      <c r="G11" s="85"/>
      <c r="H11" s="85"/>
      <c r="I11" s="85"/>
      <c r="J11" s="85"/>
      <c r="K11" s="85"/>
      <c r="L11" s="85"/>
      <c r="M11" s="85"/>
      <c r="N11" s="5"/>
    </row>
    <row r="13" spans="2:21" s="18" customFormat="1" ht="18.75">
      <c r="B13" s="17" t="s">
        <v>16</v>
      </c>
      <c r="C13" s="17"/>
      <c r="D13" s="17"/>
      <c r="R13" s="19"/>
      <c r="S13" s="19"/>
      <c r="T13" s="20"/>
      <c r="U13" s="20"/>
    </row>
    <row r="14" spans="2:21">
      <c r="B14" s="89" t="s">
        <v>17</v>
      </c>
      <c r="C14" s="89"/>
      <c r="D14" s="89"/>
      <c r="E14" s="89"/>
      <c r="F14" s="89"/>
      <c r="G14" s="89"/>
      <c r="H14" s="89"/>
      <c r="I14" s="89"/>
      <c r="J14" s="89"/>
      <c r="K14" s="89"/>
      <c r="L14" s="89"/>
      <c r="M14" s="89"/>
      <c r="N14" s="89"/>
    </row>
    <row r="16" spans="2:21" s="4" customFormat="1" ht="15" customHeight="1">
      <c r="B16" s="63" t="s">
        <v>18</v>
      </c>
      <c r="C16" s="67" t="s">
        <v>19</v>
      </c>
      <c r="D16" s="78"/>
      <c r="E16" s="73" t="s">
        <v>20</v>
      </c>
      <c r="F16" s="74"/>
      <c r="G16" s="74"/>
      <c r="H16" s="74"/>
      <c r="I16" s="75"/>
      <c r="J16" s="80" t="s">
        <v>21</v>
      </c>
      <c r="K16" s="81"/>
      <c r="L16" s="81"/>
      <c r="M16" s="90"/>
      <c r="N16" s="90"/>
      <c r="T16" s="5"/>
      <c r="U16" s="5"/>
    </row>
    <row r="17" spans="2:21" s="4" customFormat="1" ht="15" customHeight="1">
      <c r="B17" s="63" t="s">
        <v>22</v>
      </c>
      <c r="C17" s="67" t="s">
        <v>23</v>
      </c>
      <c r="D17" s="78"/>
      <c r="E17" s="73" t="s">
        <v>20</v>
      </c>
      <c r="F17" s="74"/>
      <c r="G17" s="74"/>
      <c r="H17" s="74"/>
      <c r="I17" s="75"/>
      <c r="J17" s="62"/>
      <c r="K17" s="62"/>
      <c r="L17" s="62"/>
      <c r="M17" s="90"/>
      <c r="N17" s="90"/>
      <c r="T17" s="5"/>
      <c r="U17" s="5"/>
    </row>
    <row r="18" spans="2:21" s="4" customFormat="1" ht="30.75" customHeight="1">
      <c r="B18" s="63" t="s">
        <v>24</v>
      </c>
      <c r="C18" s="67" t="s">
        <v>25</v>
      </c>
      <c r="D18" s="78"/>
      <c r="E18" s="73" t="s">
        <v>20</v>
      </c>
      <c r="F18" s="74"/>
      <c r="G18" s="74"/>
      <c r="H18" s="74"/>
      <c r="I18" s="75"/>
      <c r="J18" s="45"/>
      <c r="K18" s="45"/>
      <c r="L18" s="45"/>
      <c r="M18" s="45"/>
      <c r="N18" s="45"/>
      <c r="T18" s="5"/>
      <c r="U18" s="5"/>
    </row>
    <row r="19" spans="2:21" s="4" customFormat="1">
      <c r="B19" s="63" t="s">
        <v>26</v>
      </c>
      <c r="C19" s="67" t="s">
        <v>27</v>
      </c>
      <c r="D19" s="78"/>
      <c r="E19" s="73" t="s">
        <v>20</v>
      </c>
      <c r="F19" s="74"/>
      <c r="G19" s="74"/>
      <c r="H19" s="74"/>
      <c r="I19" s="75"/>
      <c r="T19" s="5"/>
      <c r="U19" s="5"/>
    </row>
    <row r="20" spans="2:21" s="4" customFormat="1" ht="29.25" customHeight="1">
      <c r="B20" s="63" t="s">
        <v>28</v>
      </c>
      <c r="C20" s="76" t="s">
        <v>29</v>
      </c>
      <c r="D20" s="77"/>
      <c r="E20" s="73" t="s">
        <v>30</v>
      </c>
      <c r="F20" s="74"/>
      <c r="G20" s="74"/>
      <c r="H20" s="74"/>
      <c r="I20" s="75"/>
      <c r="J20" s="30"/>
      <c r="K20" s="65" t="b">
        <f>OR(E17="Yes",E18="Yes",E20="No")</f>
        <v>0</v>
      </c>
      <c r="L20" s="30"/>
      <c r="M20" s="30"/>
      <c r="N20" s="30"/>
      <c r="T20" s="5"/>
      <c r="U20" s="5"/>
    </row>
    <row r="21" spans="2:21">
      <c r="C21" s="1"/>
    </row>
    <row r="22" spans="2:21" s="18" customFormat="1" ht="18.75">
      <c r="B22" s="17" t="s">
        <v>31</v>
      </c>
      <c r="C22" s="16"/>
      <c r="D22" s="17"/>
      <c r="R22" s="19"/>
      <c r="S22" s="19"/>
      <c r="T22" s="20"/>
      <c r="U22" s="20"/>
    </row>
    <row r="23" spans="2:21" ht="46.5" customHeight="1">
      <c r="B23" s="79" t="s">
        <v>32</v>
      </c>
      <c r="C23" s="79"/>
      <c r="D23" s="79"/>
      <c r="E23" s="79"/>
      <c r="F23" s="79"/>
      <c r="G23" s="79"/>
      <c r="H23" s="79"/>
      <c r="I23" s="79"/>
      <c r="J23" s="79"/>
      <c r="K23" s="79"/>
      <c r="L23" s="79"/>
      <c r="M23" s="79"/>
      <c r="N23" s="79"/>
    </row>
    <row r="24" spans="2:21">
      <c r="B24" s="1"/>
      <c r="C24" s="1"/>
    </row>
    <row r="25" spans="2:21" s="3" customFormat="1" ht="41.25">
      <c r="B25" s="21" t="s">
        <v>33</v>
      </c>
      <c r="C25" s="12" t="s">
        <v>34</v>
      </c>
      <c r="D25" s="12" t="s">
        <v>35</v>
      </c>
      <c r="E25" s="12" t="s">
        <v>36</v>
      </c>
      <c r="F25" s="12" t="s">
        <v>37</v>
      </c>
      <c r="G25" s="12" t="s">
        <v>38</v>
      </c>
      <c r="H25" s="21" t="s">
        <v>39</v>
      </c>
      <c r="I25" s="12" t="s">
        <v>40</v>
      </c>
      <c r="J25" s="12" t="s">
        <v>41</v>
      </c>
      <c r="K25" s="12" t="s">
        <v>42</v>
      </c>
      <c r="L25" s="12" t="s">
        <v>43</v>
      </c>
      <c r="M25" s="21" t="s">
        <v>44</v>
      </c>
      <c r="N25" s="82" t="s">
        <v>45</v>
      </c>
      <c r="O25" s="83"/>
      <c r="P25" s="84"/>
    </row>
    <row r="26" spans="2:21" ht="30">
      <c r="B26" s="13">
        <v>1</v>
      </c>
      <c r="C26" s="11" t="s">
        <v>46</v>
      </c>
      <c r="D26" s="11" t="s">
        <v>47</v>
      </c>
      <c r="E26" s="38" t="s">
        <v>48</v>
      </c>
      <c r="F26" s="38" t="s">
        <v>49</v>
      </c>
      <c r="G26" s="11" t="s">
        <v>50</v>
      </c>
      <c r="H26" s="14">
        <f>VLOOKUP($F26,Guidance!$B$10:$C$15,2,FALSE)*_xlfn.IFNA(VLOOKUP($E26,Guidance!$B$10:$C$15,2,FALSE),1)</f>
        <v>0</v>
      </c>
      <c r="I26" s="38" t="s">
        <v>48</v>
      </c>
      <c r="J26" s="38"/>
      <c r="K26" s="38"/>
      <c r="L26" s="38"/>
      <c r="M26" s="61">
        <f>_xlfn.IFNA(VLOOKUP($L26,Guidance!$B$10:$C$15,2,FALSE)*VLOOKUP($K26,Guidance!$B$10:$C$15,2,FALSE),H26)</f>
        <v>0</v>
      </c>
      <c r="N26" s="91"/>
      <c r="O26" s="91"/>
      <c r="P26" s="91"/>
    </row>
    <row r="27" spans="2:21" ht="30">
      <c r="B27" s="13">
        <v>2</v>
      </c>
      <c r="C27" s="11" t="s">
        <v>51</v>
      </c>
      <c r="D27" s="11" t="s">
        <v>52</v>
      </c>
      <c r="E27" s="38" t="s">
        <v>53</v>
      </c>
      <c r="F27" s="38" t="s">
        <v>50</v>
      </c>
      <c r="G27" s="11" t="s">
        <v>50</v>
      </c>
      <c r="H27" s="14">
        <f>VLOOKUP($F27,Guidance!$B$10:$C$15,2,FALSE)*_xlfn.IFNA(VLOOKUP($E27,Guidance!$B$10:$C$15,2,FALSE),1)</f>
        <v>3</v>
      </c>
      <c r="I27" s="38" t="s">
        <v>20</v>
      </c>
      <c r="J27" s="38"/>
      <c r="K27" s="38"/>
      <c r="L27" s="38"/>
      <c r="M27" s="48">
        <f>_xlfn.IFNA(VLOOKUP($L27,Guidance!$B$10:$C$15,2,FALSE)*VLOOKUP($K27,Guidance!$B$10:$C$15,2,FALSE),H27)</f>
        <v>3</v>
      </c>
      <c r="N27" s="91"/>
      <c r="O27" s="91"/>
      <c r="P27" s="91"/>
    </row>
    <row r="28" spans="2:21" ht="33" customHeight="1">
      <c r="B28" s="13">
        <v>3</v>
      </c>
      <c r="C28" s="11" t="s">
        <v>54</v>
      </c>
      <c r="D28" s="11" t="s">
        <v>55</v>
      </c>
      <c r="E28" s="38" t="s">
        <v>53</v>
      </c>
      <c r="F28" s="38" t="s">
        <v>56</v>
      </c>
      <c r="G28" s="11" t="s">
        <v>49</v>
      </c>
      <c r="H28" s="14">
        <f>VLOOKUP($F28,Guidance!$B$10:$C$15,2,FALSE)*_xlfn.IFNA(VLOOKUP($E28,Guidance!$B$10:$C$15,2,FALSE),1)</f>
        <v>5</v>
      </c>
      <c r="I28" s="38" t="s">
        <v>20</v>
      </c>
      <c r="J28" s="38"/>
      <c r="K28" s="38"/>
      <c r="L28" s="38"/>
      <c r="M28" s="48">
        <f>_xlfn.IFNA(VLOOKUP($L28,Guidance!$B$10:$C$15,2,FALSE)*VLOOKUP($K28,Guidance!$B$10:$C$15,2,FALSE),H28)</f>
        <v>5</v>
      </c>
      <c r="N28" s="91"/>
      <c r="O28" s="91"/>
      <c r="P28" s="91"/>
    </row>
    <row r="29" spans="2:21" ht="33" customHeight="1">
      <c r="B29" s="13">
        <v>4</v>
      </c>
      <c r="C29" s="11" t="s">
        <v>57</v>
      </c>
      <c r="D29" s="11" t="s">
        <v>58</v>
      </c>
      <c r="E29" s="38" t="s">
        <v>48</v>
      </c>
      <c r="F29" s="38" t="s">
        <v>49</v>
      </c>
      <c r="G29" s="11" t="s">
        <v>49</v>
      </c>
      <c r="H29" s="14">
        <f>VLOOKUP($F29,Guidance!$B$10:$C$15,2,FALSE)*_xlfn.IFNA(VLOOKUP($E29,Guidance!$B$10:$C$15,2,FALSE),1)</f>
        <v>0</v>
      </c>
      <c r="I29" s="38" t="s">
        <v>48</v>
      </c>
      <c r="J29" s="38"/>
      <c r="K29" s="38"/>
      <c r="L29" s="38"/>
      <c r="M29" s="48">
        <f>_xlfn.IFNA(VLOOKUP($L29,Guidance!$B$10:$C$15,2,FALSE)*VLOOKUP($K29,Guidance!$B$10:$C$15,2,FALSE),H29)</f>
        <v>0</v>
      </c>
      <c r="N29" s="91"/>
      <c r="O29" s="91"/>
      <c r="P29" s="91"/>
    </row>
    <row r="30" spans="2:21" ht="30.75" customHeight="1">
      <c r="B30" s="13">
        <v>5</v>
      </c>
      <c r="C30" s="11" t="s">
        <v>59</v>
      </c>
      <c r="D30" s="39" t="s">
        <v>60</v>
      </c>
      <c r="E30" s="38" t="s">
        <v>48</v>
      </c>
      <c r="F30" s="38" t="s">
        <v>50</v>
      </c>
      <c r="G30" s="11" t="s">
        <v>50</v>
      </c>
      <c r="H30" s="14">
        <f>VLOOKUP($F30,Guidance!$B$10:$C$15,2,FALSE)*_xlfn.IFNA(VLOOKUP($E30,Guidance!$B$10:$C$15,2,FALSE),1)</f>
        <v>0</v>
      </c>
      <c r="I30" s="38" t="s">
        <v>48</v>
      </c>
      <c r="J30" s="38"/>
      <c r="K30" s="38"/>
      <c r="L30" s="38"/>
      <c r="M30" s="48">
        <f>_xlfn.IFNA(VLOOKUP($L30,Guidance!$B$10:$C$15,2,FALSE)*VLOOKUP($K30,Guidance!$B$10:$C$15,2,FALSE),H30)</f>
        <v>0</v>
      </c>
      <c r="N30" s="91"/>
      <c r="O30" s="91"/>
      <c r="P30" s="91"/>
    </row>
    <row r="31" spans="2:21" ht="30">
      <c r="B31" s="13">
        <v>6</v>
      </c>
      <c r="C31" s="39" t="s">
        <v>61</v>
      </c>
      <c r="D31" s="11" t="s">
        <v>62</v>
      </c>
      <c r="E31" s="38" t="s">
        <v>53</v>
      </c>
      <c r="F31" s="47" t="s">
        <v>63</v>
      </c>
      <c r="G31" s="15" t="s">
        <v>63</v>
      </c>
      <c r="H31" s="14">
        <f>VLOOKUP($F31,Guidance!$B$10:$C$15,2,FALSE)*_xlfn.IFNA(VLOOKUP($E31,Guidance!$B$10:$C$15,2,FALSE),1)</f>
        <v>2</v>
      </c>
      <c r="I31" s="38" t="s">
        <v>48</v>
      </c>
      <c r="J31" s="38"/>
      <c r="K31" s="38"/>
      <c r="L31" s="38"/>
      <c r="M31" s="48">
        <f>_xlfn.IFNA(VLOOKUP($L31,Guidance!$B$10:$C$15,2,FALSE)*VLOOKUP($K31,Guidance!$B$10:$C$15,2,FALSE),H31)</f>
        <v>2</v>
      </c>
      <c r="N31" s="91"/>
      <c r="O31" s="91"/>
      <c r="P31" s="91"/>
    </row>
    <row r="32" spans="2:21" ht="30">
      <c r="B32" s="13">
        <v>7</v>
      </c>
      <c r="C32" s="11" t="s">
        <v>64</v>
      </c>
      <c r="D32" s="11" t="s">
        <v>65</v>
      </c>
      <c r="E32" s="38" t="s">
        <v>48</v>
      </c>
      <c r="F32" s="38" t="s">
        <v>50</v>
      </c>
      <c r="G32" s="11" t="s">
        <v>50</v>
      </c>
      <c r="H32" s="14">
        <f>VLOOKUP($F32,Guidance!$B$10:$C$15,2,FALSE)*_xlfn.IFNA(VLOOKUP($E32,Guidance!$B$10:$C$15,2,FALSE),1)</f>
        <v>0</v>
      </c>
      <c r="I32" s="38" t="s">
        <v>48</v>
      </c>
      <c r="J32" s="38"/>
      <c r="K32" s="38"/>
      <c r="L32" s="38"/>
      <c r="M32" s="48">
        <f>_xlfn.IFNA(VLOOKUP($L32,Guidance!$B$10:$C$15,2,FALSE)*VLOOKUP($K32,Guidance!$B$10:$C$15,2,FALSE),H32)</f>
        <v>0</v>
      </c>
      <c r="N32" s="91"/>
      <c r="O32" s="91"/>
      <c r="P32" s="91"/>
    </row>
    <row r="33" spans="2:21" ht="30.75" thickBot="1">
      <c r="B33" s="13">
        <v>8</v>
      </c>
      <c r="C33" s="39" t="s">
        <v>66</v>
      </c>
      <c r="D33" s="11" t="s">
        <v>67</v>
      </c>
      <c r="E33" s="38" t="s">
        <v>48</v>
      </c>
      <c r="F33" s="47" t="s">
        <v>50</v>
      </c>
      <c r="G33" s="15" t="s">
        <v>50</v>
      </c>
      <c r="H33" s="14">
        <f>VLOOKUP($F33,Guidance!$B$10:$C$15,2,FALSE)*_xlfn.IFNA(VLOOKUP($E33,Guidance!$B$10:$C$15,2,FALSE),1)</f>
        <v>0</v>
      </c>
      <c r="I33" s="38" t="s">
        <v>48</v>
      </c>
      <c r="J33" s="38"/>
      <c r="K33" s="38"/>
      <c r="L33" s="38"/>
      <c r="M33" s="48">
        <f>_xlfn.IFNA(VLOOKUP($L33,Guidance!$B$10:$C$15,2,FALSE)*VLOOKUP($K33,Guidance!$B$10:$C$15,2,FALSE),H33)</f>
        <v>0</v>
      </c>
      <c r="N33" s="91"/>
      <c r="O33" s="91"/>
      <c r="P33" s="91"/>
    </row>
    <row r="34" spans="2:21" ht="9.75" customHeight="1">
      <c r="B34" s="41"/>
      <c r="C34" s="42"/>
      <c r="D34" s="6"/>
      <c r="N34" s="92"/>
      <c r="O34" s="93"/>
      <c r="P34" s="94"/>
    </row>
    <row r="35" spans="2:21">
      <c r="B35" s="95" t="s">
        <v>68</v>
      </c>
      <c r="C35" s="96"/>
      <c r="D35" s="96"/>
      <c r="E35" s="96"/>
      <c r="F35" s="96"/>
      <c r="G35" s="96"/>
      <c r="H35" s="96"/>
      <c r="I35" s="96"/>
      <c r="J35" s="96"/>
      <c r="K35" s="96"/>
      <c r="L35" s="96"/>
      <c r="M35" s="96"/>
      <c r="N35" s="96"/>
      <c r="O35" s="96"/>
      <c r="P35" s="97"/>
    </row>
    <row r="36" spans="2:21" ht="32.25" customHeight="1">
      <c r="B36" s="13">
        <v>9</v>
      </c>
      <c r="C36" s="47"/>
      <c r="D36" s="11" t="s">
        <v>69</v>
      </c>
      <c r="E36" s="38" t="s">
        <v>48</v>
      </c>
      <c r="F36" s="47" t="s">
        <v>48</v>
      </c>
      <c r="G36" s="15"/>
      <c r="H36" s="14">
        <f>VLOOKUP($F36,Guidance!$B$10:$C$15,2,FALSE)*_xlfn.IFNA(VLOOKUP($E36,Guidance!$B$10:$C$15,2,FALSE),1)</f>
        <v>0</v>
      </c>
      <c r="I36" s="38"/>
      <c r="J36" s="38"/>
      <c r="K36" s="38"/>
      <c r="L36" s="38"/>
      <c r="M36" s="48">
        <f>_xlfn.IFNA(VLOOKUP($L36,Guidance!$B$10:$C$15,2,FALSE)*VLOOKUP($K36,Guidance!$B$10:$C$15,2,FALSE),H36)</f>
        <v>0</v>
      </c>
      <c r="N36" s="91"/>
      <c r="O36" s="91"/>
      <c r="P36" s="91"/>
    </row>
    <row r="37" spans="2:21" ht="32.25" customHeight="1">
      <c r="B37" s="13">
        <v>10</v>
      </c>
      <c r="C37" s="47"/>
      <c r="D37" s="11" t="s">
        <v>69</v>
      </c>
      <c r="E37" s="38" t="s">
        <v>48</v>
      </c>
      <c r="F37" s="47" t="s">
        <v>48</v>
      </c>
      <c r="G37" s="15"/>
      <c r="H37" s="14">
        <f>VLOOKUP($F37,Guidance!$B$10:$C$15,2,FALSE)*_xlfn.IFNA(VLOOKUP($E37,Guidance!$B$10:$C$15,2,FALSE),1)</f>
        <v>0</v>
      </c>
      <c r="I37" s="38"/>
      <c r="J37" s="38"/>
      <c r="K37" s="38"/>
      <c r="L37" s="38"/>
      <c r="M37" s="48">
        <f>_xlfn.IFNA(VLOOKUP($L37,Guidance!$B$10:$C$15,2,FALSE)*VLOOKUP($K37,Guidance!$B$10:$C$15,2,FALSE),H37)</f>
        <v>0</v>
      </c>
      <c r="N37" s="91"/>
      <c r="O37" s="91"/>
      <c r="P37" s="91"/>
    </row>
    <row r="38" spans="2:21">
      <c r="B38" s="6"/>
      <c r="C38" s="6"/>
      <c r="D38" s="6"/>
      <c r="E38" s="6"/>
      <c r="F38" s="6"/>
      <c r="G38" s="6"/>
      <c r="H38" s="6"/>
      <c r="I38" s="6"/>
      <c r="J38" s="6"/>
      <c r="K38" s="6"/>
      <c r="L38" s="6"/>
      <c r="M38" s="6"/>
      <c r="N38" s="6"/>
    </row>
    <row r="39" spans="2:21" s="18" customFormat="1" ht="18.75">
      <c r="B39" s="17" t="s">
        <v>70</v>
      </c>
      <c r="C39" s="16"/>
      <c r="D39" s="17"/>
      <c r="R39" s="19"/>
      <c r="S39" s="19"/>
      <c r="T39" s="20"/>
      <c r="U39" s="20"/>
    </row>
    <row r="41" spans="2:21" ht="15" customHeight="1">
      <c r="B41" s="79" t="s">
        <v>71</v>
      </c>
      <c r="C41" s="79"/>
      <c r="D41" s="79"/>
      <c r="E41" s="28" t="s">
        <v>72</v>
      </c>
      <c r="F41" s="4"/>
      <c r="G41" s="4"/>
      <c r="H41" s="40" t="s">
        <v>73</v>
      </c>
      <c r="I41" s="4"/>
      <c r="J41" s="29" t="s">
        <v>74</v>
      </c>
    </row>
    <row r="42" spans="2:21">
      <c r="B42" s="79"/>
      <c r="C42" s="79"/>
      <c r="D42" s="79"/>
      <c r="E42" s="23"/>
      <c r="F42" s="24"/>
      <c r="G42" s="24"/>
      <c r="H42" s="25"/>
      <c r="I42" s="26"/>
      <c r="J42" s="27"/>
    </row>
    <row r="43" spans="2:21" ht="15" customHeight="1">
      <c r="B43" s="79"/>
      <c r="C43" s="79"/>
      <c r="D43" s="79"/>
      <c r="E43" s="102" t="str">
        <f>IF(COUNTIF(M26:M37,"&gt;10")&gt;1,"↑","")</f>
        <v/>
      </c>
      <c r="F43" s="102" t="str">
        <f>IF(COUNTIF(M26:M37,"&gt;10")=1,"↑","")</f>
        <v/>
      </c>
      <c r="G43" s="44"/>
      <c r="H43" s="102" t="str">
        <f>IF(COUNTIF(M26:M37,"&gt;10")&gt;0,"",IF((COUNTIF(M26:M37,"&gt;7")-COUNTIF(M26:M37,"&gt;10"))&gt;1,"↑",""))</f>
        <v/>
      </c>
      <c r="I43" s="102" t="str">
        <f>IF(COUNTIF(M26:M37,"&gt;10")&gt;0,"",IF(COUNTIF(M26:M37,"&gt;7")=1,"↑",""))</f>
        <v/>
      </c>
      <c r="J43" s="102" t="str">
        <f>IF(COUNTIF(M26:M37,"&gt;7")&gt;0,"","↑")</f>
        <v>↑</v>
      </c>
    </row>
    <row r="44" spans="2:21" ht="9.75" customHeight="1">
      <c r="B44" s="79"/>
      <c r="C44" s="79"/>
      <c r="D44" s="79"/>
      <c r="E44" s="102"/>
      <c r="F44" s="102"/>
      <c r="G44" s="44"/>
      <c r="H44" s="102"/>
      <c r="I44" s="102"/>
      <c r="J44" s="102"/>
    </row>
    <row r="45" spans="2:21" ht="40.5" customHeight="1">
      <c r="B45" s="79"/>
      <c r="C45" s="79"/>
      <c r="D45" s="79"/>
      <c r="E45" s="30" t="s">
        <v>75</v>
      </c>
      <c r="F45" s="30" t="s">
        <v>76</v>
      </c>
      <c r="G45" s="30"/>
      <c r="H45" s="30" t="s">
        <v>77</v>
      </c>
      <c r="I45" s="30" t="s">
        <v>78</v>
      </c>
      <c r="J45" s="30" t="s">
        <v>79</v>
      </c>
    </row>
    <row r="46" spans="2:21" ht="15.75" thickBot="1">
      <c r="B46" s="4" t="s">
        <v>80</v>
      </c>
      <c r="C46" s="5"/>
      <c r="D46" s="5"/>
      <c r="E46" s="30"/>
      <c r="F46" s="30"/>
      <c r="G46" s="30"/>
      <c r="H46" s="30"/>
      <c r="I46" s="30"/>
      <c r="J46" s="30"/>
    </row>
    <row r="47" spans="2:21" ht="54.75" customHeight="1" thickBot="1">
      <c r="B47" s="103" t="str">
        <f>"Based on the information provided above, this dataset is "&amp;IF(OR(I43="↑",J43="↑"),"closer to the 'open' end of the scale",IF(E43="↑","on the 'closed' end of the scale","in the yellow/orange part of the scale"))&amp;". As per the guidance tab, "&amp;LOWER(IF(J43="↑",Guidance!G25,IF(I43="↑",Guidance!G24,IF(H43="↑",Guidance!G23,IF(F43="↑",Guidance!G22,IF(E43="↑",Guidance!G21,"Error"))))))&amp;IF(K20=TRUE," There are 1 or more constraints which need to be resolved prior to publishing.","")&amp;" Given this information, please document a conclusion below."</f>
        <v>Based on the information provided above, this dataset is closer to the 'open' end of the scale. As per the guidance tab, these datasets should be shared openly without restrictions. Given this information, please document a conclusion below.</v>
      </c>
      <c r="C47" s="104"/>
      <c r="D47" s="104"/>
      <c r="E47" s="104"/>
      <c r="F47" s="104"/>
      <c r="G47" s="104"/>
      <c r="H47" s="104"/>
      <c r="I47" s="104"/>
      <c r="J47" s="104"/>
      <c r="K47" s="105"/>
    </row>
    <row r="48" spans="2:21">
      <c r="B48" s="5"/>
      <c r="C48" s="5"/>
      <c r="D48" s="5"/>
      <c r="E48" s="30"/>
      <c r="F48" s="30"/>
      <c r="G48" s="30"/>
      <c r="H48" s="30"/>
      <c r="I48" s="30"/>
      <c r="J48" s="30"/>
    </row>
    <row r="49" spans="2:21">
      <c r="B49" s="22" t="s">
        <v>5</v>
      </c>
      <c r="C49" s="67" t="s">
        <v>81</v>
      </c>
      <c r="D49" s="78"/>
      <c r="E49" s="98" t="s">
        <v>30</v>
      </c>
      <c r="F49" s="99"/>
      <c r="G49" s="99"/>
      <c r="H49" s="99"/>
      <c r="I49" s="99"/>
      <c r="J49" s="100" t="str">
        <f>IF(E49="No","CLOSED",IF(E49="Yes","OPEN",IF(ISBLANK(E49),"OPEN",IF(E49="Yes - with some restrictions","SHARED","DISCUSSION REQUIRED"))))</f>
        <v>OPEN</v>
      </c>
      <c r="K49" s="101"/>
    </row>
    <row r="50" spans="2:21" ht="39" customHeight="1">
      <c r="B50" s="22" t="s">
        <v>8</v>
      </c>
      <c r="C50" s="67" t="s">
        <v>82</v>
      </c>
      <c r="D50" s="67"/>
      <c r="E50" s="68" t="s">
        <v>83</v>
      </c>
      <c r="F50" s="68"/>
      <c r="G50" s="68"/>
      <c r="H50" s="68"/>
      <c r="I50" s="68"/>
      <c r="J50" s="68"/>
      <c r="K50" s="68"/>
    </row>
    <row r="51" spans="2:21" ht="32.25" customHeight="1">
      <c r="B51" s="22" t="s">
        <v>10</v>
      </c>
      <c r="C51" s="67" t="s">
        <v>84</v>
      </c>
      <c r="D51" s="67"/>
      <c r="E51" s="68" t="s">
        <v>85</v>
      </c>
      <c r="F51" s="68"/>
      <c r="G51" s="68"/>
      <c r="H51" s="68"/>
      <c r="I51" s="68"/>
      <c r="J51" s="68"/>
      <c r="K51" s="68"/>
    </row>
    <row r="52" spans="2:21" ht="32.25" customHeight="1">
      <c r="B52" s="22" t="s">
        <v>13</v>
      </c>
      <c r="C52" s="67" t="s">
        <v>86</v>
      </c>
      <c r="D52" s="67"/>
      <c r="E52" s="68" t="s">
        <v>20</v>
      </c>
      <c r="F52" s="68"/>
      <c r="G52" s="68"/>
      <c r="H52" s="68"/>
      <c r="I52" s="68"/>
      <c r="J52" s="68"/>
      <c r="K52" s="68"/>
    </row>
    <row r="53" spans="2:21">
      <c r="B53" s="22" t="s">
        <v>18</v>
      </c>
      <c r="C53" s="67" t="s">
        <v>87</v>
      </c>
      <c r="D53" s="67"/>
      <c r="E53" s="68" t="s">
        <v>88</v>
      </c>
      <c r="F53" s="68"/>
      <c r="G53" s="68"/>
      <c r="H53" s="68"/>
      <c r="I53" s="68"/>
      <c r="J53" s="68"/>
      <c r="K53" s="68"/>
    </row>
    <row r="54" spans="2:21">
      <c r="B54" s="22"/>
      <c r="C54" s="43"/>
      <c r="D54" s="43"/>
      <c r="E54" s="66"/>
      <c r="F54" s="66"/>
      <c r="G54" s="66"/>
      <c r="H54" s="66"/>
      <c r="I54" s="66"/>
      <c r="J54" s="66"/>
      <c r="K54" s="66"/>
    </row>
    <row r="55" spans="2:21">
      <c r="B55" s="69" t="s">
        <v>89</v>
      </c>
      <c r="C55" s="69"/>
      <c r="D55" s="69"/>
      <c r="E55" s="68" t="s">
        <v>90</v>
      </c>
      <c r="F55" s="68"/>
      <c r="G55" s="68"/>
      <c r="H55" s="68"/>
      <c r="I55" s="68"/>
      <c r="J55" s="68"/>
      <c r="K55" s="68"/>
    </row>
    <row r="56" spans="2:21">
      <c r="B56" s="69" t="s">
        <v>91</v>
      </c>
      <c r="C56" s="69"/>
      <c r="D56" s="69"/>
      <c r="E56" s="68" t="s">
        <v>48</v>
      </c>
      <c r="F56" s="68"/>
      <c r="G56" s="68"/>
      <c r="H56" s="68"/>
      <c r="I56" s="68"/>
      <c r="J56" s="68"/>
      <c r="K56" s="68"/>
    </row>
    <row r="58" spans="2:21" s="18" customFormat="1" ht="18.75">
      <c r="B58" s="17" t="s">
        <v>92</v>
      </c>
      <c r="C58" s="16"/>
      <c r="D58" s="17"/>
      <c r="R58" s="19"/>
      <c r="S58" s="19"/>
      <c r="T58" s="20"/>
      <c r="U58" s="20"/>
    </row>
    <row r="60" spans="2:21">
      <c r="B60" s="70" t="s">
        <v>93</v>
      </c>
      <c r="C60" s="70"/>
      <c r="D60" s="71" t="s">
        <v>94</v>
      </c>
      <c r="E60" s="72"/>
    </row>
    <row r="61" spans="2:21">
      <c r="B61" s="70" t="s">
        <v>95</v>
      </c>
      <c r="C61" s="70"/>
      <c r="D61" s="71" t="s">
        <v>20</v>
      </c>
      <c r="E61" s="72"/>
    </row>
    <row r="64" spans="2:21">
      <c r="B64" s="46"/>
    </row>
    <row r="68" spans="3:3">
      <c r="C68" s="46"/>
    </row>
    <row r="69" spans="3:3">
      <c r="C69" s="46"/>
    </row>
    <row r="70" spans="3:3">
      <c r="C70" s="46"/>
    </row>
    <row r="71" spans="3:3">
      <c r="C71" s="46"/>
    </row>
    <row r="72" spans="3:3">
      <c r="C72" s="46"/>
    </row>
    <row r="73" spans="3:3">
      <c r="C73" s="46"/>
    </row>
    <row r="74" spans="3:3">
      <c r="C74" s="46"/>
    </row>
  </sheetData>
  <sheetProtection sheet="1" selectLockedCells="1"/>
  <mergeCells count="59">
    <mergeCell ref="N37:P37"/>
    <mergeCell ref="B35:P35"/>
    <mergeCell ref="C51:D51"/>
    <mergeCell ref="E51:K51"/>
    <mergeCell ref="E49:I49"/>
    <mergeCell ref="J49:K49"/>
    <mergeCell ref="B41:D45"/>
    <mergeCell ref="C49:D49"/>
    <mergeCell ref="E50:K50"/>
    <mergeCell ref="E43:E44"/>
    <mergeCell ref="F43:F44"/>
    <mergeCell ref="H43:H44"/>
    <mergeCell ref="I43:I44"/>
    <mergeCell ref="J43:J44"/>
    <mergeCell ref="B47:K47"/>
    <mergeCell ref="C50:D50"/>
    <mergeCell ref="N26:P26"/>
    <mergeCell ref="N27:P27"/>
    <mergeCell ref="N28:P28"/>
    <mergeCell ref="N29:P29"/>
    <mergeCell ref="N36:P36"/>
    <mergeCell ref="N30:P30"/>
    <mergeCell ref="N31:P31"/>
    <mergeCell ref="N32:P32"/>
    <mergeCell ref="N33:P33"/>
    <mergeCell ref="N34:P34"/>
    <mergeCell ref="B4:N4"/>
    <mergeCell ref="C16:D16"/>
    <mergeCell ref="J16:L16"/>
    <mergeCell ref="N25:P25"/>
    <mergeCell ref="D6:M6"/>
    <mergeCell ref="D7:H7"/>
    <mergeCell ref="D8:H8"/>
    <mergeCell ref="E16:I16"/>
    <mergeCell ref="D9:M11"/>
    <mergeCell ref="B23:N23"/>
    <mergeCell ref="B14:N14"/>
    <mergeCell ref="M16:M17"/>
    <mergeCell ref="N16:N17"/>
    <mergeCell ref="E18:I18"/>
    <mergeCell ref="E20:I20"/>
    <mergeCell ref="E17:I17"/>
    <mergeCell ref="E19:I19"/>
    <mergeCell ref="C20:D20"/>
    <mergeCell ref="C17:D17"/>
    <mergeCell ref="C19:D19"/>
    <mergeCell ref="C18:D18"/>
    <mergeCell ref="B60:C60"/>
    <mergeCell ref="B61:C61"/>
    <mergeCell ref="D60:E60"/>
    <mergeCell ref="D61:E61"/>
    <mergeCell ref="B55:D55"/>
    <mergeCell ref="E55:K55"/>
    <mergeCell ref="C52:D52"/>
    <mergeCell ref="E52:K52"/>
    <mergeCell ref="B56:D56"/>
    <mergeCell ref="E56:K56"/>
    <mergeCell ref="C53:D53"/>
    <mergeCell ref="E53:K53"/>
  </mergeCells>
  <conditionalFormatting sqref="H26:H33">
    <cfRule type="colorScale" priority="45">
      <colorScale>
        <cfvo type="num" val="1"/>
        <cfvo type="num" val="12.5"/>
        <cfvo type="num" val="25"/>
        <color rgb="FF00B050"/>
        <color theme="5"/>
        <color rgb="FFC00000"/>
      </colorScale>
    </cfRule>
  </conditionalFormatting>
  <conditionalFormatting sqref="M26:M33">
    <cfRule type="colorScale" priority="44">
      <colorScale>
        <cfvo type="num" val="1"/>
        <cfvo type="num" val="12.5"/>
        <cfvo type="num" val="25"/>
        <color rgb="FF00B050"/>
        <color theme="5"/>
        <color rgb="FFC00000"/>
      </colorScale>
    </cfRule>
  </conditionalFormatting>
  <conditionalFormatting sqref="L1">
    <cfRule type="containsText" dxfId="21" priority="15" operator="containsText" text="SOME">
      <formula>NOT(ISERROR(SEARCH("SOME",L1)))</formula>
    </cfRule>
    <cfRule type="containsText" dxfId="20" priority="32" operator="containsText" text="REQUIRED">
      <formula>NOT(ISERROR(SEARCH("REQUIRED",L1)))</formula>
    </cfRule>
    <cfRule type="containsText" dxfId="19" priority="33" operator="containsText" text="YES">
      <formula>NOT(ISERROR(SEARCH("YES",L1)))</formula>
    </cfRule>
    <cfRule type="containsText" dxfId="18" priority="34" operator="containsText" text="NO">
      <formula>NOT(ISERROR(SEARCH("NO",L1)))</formula>
    </cfRule>
  </conditionalFormatting>
  <conditionalFormatting sqref="J49">
    <cfRule type="containsText" dxfId="17" priority="16" operator="containsText" text="SHARED">
      <formula>NOT(ISERROR(SEARCH("SHARED",J49)))</formula>
    </cfRule>
    <cfRule type="containsText" dxfId="16" priority="26" operator="containsText" text="REQUIRED">
      <formula>NOT(ISERROR(SEARCH("REQUIRED",J49)))</formula>
    </cfRule>
    <cfRule type="containsText" dxfId="15" priority="27" operator="containsText" text="OPEN">
      <formula>NOT(ISERROR(SEARCH("OPEN",J49)))</formula>
    </cfRule>
    <cfRule type="containsText" dxfId="14" priority="28" operator="containsText" text="CLOSED">
      <formula>NOT(ISERROR(SEARCH("CLOSED",J49)))</formula>
    </cfRule>
  </conditionalFormatting>
  <conditionalFormatting sqref="O1">
    <cfRule type="containsText" dxfId="13" priority="23" operator="containsText" text="Escalation">
      <formula>NOT(ISERROR(SEARCH("Escalation",O1)))</formula>
    </cfRule>
    <cfRule type="containsText" dxfId="12" priority="24" operator="containsText" text="Awaiting">
      <formula>NOT(ISERROR(SEARCH("Awaiting",O1)))</formula>
    </cfRule>
    <cfRule type="containsText" dxfId="11" priority="25" operator="containsText" text="approved">
      <formula>NOT(ISERROR(SEARCH("approved",O1)))</formula>
    </cfRule>
  </conditionalFormatting>
  <conditionalFormatting sqref="J26:M33 J36:M36">
    <cfRule type="expression" dxfId="10" priority="46">
      <formula>OR(ISBLANK($I26),$I26&lt;&gt;"Yes")</formula>
    </cfRule>
  </conditionalFormatting>
  <conditionalFormatting sqref="H36">
    <cfRule type="colorScale" priority="21">
      <colorScale>
        <cfvo type="num" val="1"/>
        <cfvo type="num" val="12.5"/>
        <cfvo type="num" val="25"/>
        <color rgb="FF00B050"/>
        <color theme="5"/>
        <color rgb="FFC00000"/>
      </colorScale>
    </cfRule>
  </conditionalFormatting>
  <conditionalFormatting sqref="M36">
    <cfRule type="colorScale" priority="20">
      <colorScale>
        <cfvo type="num" val="1"/>
        <cfvo type="num" val="12.5"/>
        <cfvo type="num" val="25"/>
        <color rgb="FF00B050"/>
        <color theme="5"/>
        <color rgb="FFC00000"/>
      </colorScale>
    </cfRule>
  </conditionalFormatting>
  <conditionalFormatting sqref="J37:M37">
    <cfRule type="expression" dxfId="9" priority="19">
      <formula>OR(ISBLANK($I37),$I37="No")</formula>
    </cfRule>
  </conditionalFormatting>
  <conditionalFormatting sqref="H37">
    <cfRule type="colorScale" priority="18">
      <colorScale>
        <cfvo type="num" val="1"/>
        <cfvo type="num" val="12.5"/>
        <cfvo type="num" val="25"/>
        <color rgb="FF00B050"/>
        <color theme="5"/>
        <color rgb="FFC00000"/>
      </colorScale>
    </cfRule>
  </conditionalFormatting>
  <conditionalFormatting sqref="M37">
    <cfRule type="colorScale" priority="17">
      <colorScale>
        <cfvo type="num" val="1"/>
        <cfvo type="num" val="12.5"/>
        <cfvo type="num" val="25"/>
        <color rgb="FF00B050"/>
        <color theme="5"/>
        <color rgb="FFC00000"/>
      </colorScale>
    </cfRule>
  </conditionalFormatting>
  <conditionalFormatting sqref="E18:I18">
    <cfRule type="containsText" dxfId="8" priority="9" operator="containsText" text="Yes">
      <formula>NOT(ISERROR(SEARCH("Yes",E18)))</formula>
    </cfRule>
  </conditionalFormatting>
  <conditionalFormatting sqref="J16:L16">
    <cfRule type="expression" dxfId="7" priority="8">
      <formula>IF(E16="Yes - other legal requirement (please comment)",TRUE,FALSE)</formula>
    </cfRule>
  </conditionalFormatting>
  <conditionalFormatting sqref="E20:I20">
    <cfRule type="containsText" dxfId="6" priority="7" operator="containsText" text="No">
      <formula>NOT(ISERROR(SEARCH("No",E20)))</formula>
    </cfRule>
  </conditionalFormatting>
  <conditionalFormatting sqref="E17:I17">
    <cfRule type="containsText" dxfId="5" priority="6" operator="containsText" text="Yes">
      <formula>NOT(ISERROR(SEARCH("Yes",E17)))</formula>
    </cfRule>
  </conditionalFormatting>
  <conditionalFormatting sqref="I1">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dataValidations count="6">
    <dataValidation type="list" allowBlank="1" showInputMessage="1" showErrorMessage="1" sqref="E17:E20" xr:uid="{41CD9FDC-1912-478E-A6C0-4818D65774F2}">
      <formula1>"Yes,No,Unsure"</formula1>
    </dataValidation>
    <dataValidation type="list" allowBlank="1" showInputMessage="1" showErrorMessage="1" sqref="E49" xr:uid="{FADD17E7-5F28-4D71-910A-934A12D22AD0}">
      <formula1>"Yes,Yes - with some restrictions,Further discussion required,No"</formula1>
    </dataValidation>
    <dataValidation type="list" allowBlank="1" showInputMessage="1" showErrorMessage="1" sqref="D61:E61" xr:uid="{3D2E4268-5414-4B2C-B630-03047ACC95EA}">
      <formula1>"Yes,No"</formula1>
    </dataValidation>
    <dataValidation type="list" allowBlank="1" showInputMessage="1" showErrorMessage="1" sqref="D60:E60" xr:uid="{8223EDA8-F1D8-43D8-8A87-9D965B2F899F}">
      <formula1>"In Progress,Complete (unreviewed),Awaiting Approval,Approved"</formula1>
    </dataValidation>
    <dataValidation type="list" allowBlank="1" showInputMessage="1" showErrorMessage="1" sqref="E16:I16" xr:uid="{82D8C435-F1CE-4AD8-BEDC-9CE3AB09634C}">
      <formula1>"Yes - required by licence conditions,Yes - other legal requirement (please comment),No,Unsure"</formula1>
    </dataValidation>
    <dataValidation type="list" allowBlank="1" showInputMessage="1" showErrorMessage="1" sqref="I36:I37 I26:I33" xr:uid="{73377B24-B81C-49E5-9760-36985496A779}">
      <formula1>"Yes,No,Unsure,N/A"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0E4BD55-026D-4F47-8ABF-1891EFEAC121}">
          <x14:formula1>
            <xm:f>Guidance!$B$10:$B$15</xm:f>
          </x14:formula1>
          <xm:sqref>K26:L33 K36:L37 E36:G37 E26:G33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9A55-D8C7-43D0-9C6E-3A2D4B205C6D}">
  <dimension ref="A2:S27"/>
  <sheetViews>
    <sheetView showGridLines="0" workbookViewId="0"/>
  </sheetViews>
  <sheetFormatPr defaultRowHeight="15"/>
  <cols>
    <col min="1" max="1" width="2.85546875" customWidth="1"/>
    <col min="2" max="2" width="25.85546875" customWidth="1"/>
    <col min="3" max="3" width="5.85546875" customWidth="1"/>
    <col min="4" max="4" width="28.5703125" customWidth="1"/>
    <col min="5" max="5" width="38" customWidth="1"/>
    <col min="6" max="6" width="52.7109375" customWidth="1"/>
    <col min="7" max="7" width="68.7109375" bestFit="1" customWidth="1"/>
  </cols>
  <sheetData>
    <row r="2" spans="2:19" s="8" customFormat="1" ht="18.75">
      <c r="B2" s="7" t="s">
        <v>96</v>
      </c>
      <c r="P2" s="9"/>
      <c r="Q2" s="9"/>
      <c r="R2" s="10"/>
      <c r="S2" s="10"/>
    </row>
    <row r="3" spans="2:19" ht="23.25" customHeight="1">
      <c r="B3" s="79" t="s">
        <v>97</v>
      </c>
      <c r="C3" s="79"/>
      <c r="D3" s="79"/>
      <c r="E3" s="79"/>
      <c r="F3" s="79"/>
      <c r="G3" s="79"/>
      <c r="H3" s="79"/>
      <c r="I3" s="79"/>
      <c r="J3" s="79"/>
      <c r="K3" s="79"/>
      <c r="P3" s="4"/>
      <c r="Q3" s="4"/>
      <c r="R3" s="5"/>
      <c r="S3" s="5"/>
    </row>
    <row r="4" spans="2:19" ht="102" customHeight="1">
      <c r="B4" s="106" t="s">
        <v>98</v>
      </c>
      <c r="C4" s="106"/>
      <c r="D4" s="106"/>
      <c r="E4" s="106"/>
      <c r="F4" s="106"/>
      <c r="G4" s="106"/>
      <c r="H4" s="106"/>
      <c r="I4" s="106"/>
      <c r="J4" s="106"/>
      <c r="K4" s="106"/>
      <c r="P4" s="4"/>
      <c r="Q4" s="4"/>
      <c r="R4" s="5"/>
      <c r="S4" s="5"/>
    </row>
    <row r="6" spans="2:19" s="8" customFormat="1" ht="18.75">
      <c r="B6" s="7" t="s">
        <v>99</v>
      </c>
      <c r="P6" s="9"/>
      <c r="Q6" s="9"/>
      <c r="R6" s="10"/>
      <c r="S6" s="10"/>
    </row>
    <row r="7" spans="2:19">
      <c r="B7" s="79" t="s">
        <v>100</v>
      </c>
      <c r="C7" s="79"/>
      <c r="D7" s="79"/>
      <c r="E7" s="79"/>
      <c r="F7" s="79"/>
      <c r="G7" s="79"/>
      <c r="H7" s="79"/>
      <c r="I7" s="79"/>
      <c r="J7" s="79"/>
      <c r="K7" s="79"/>
      <c r="P7" s="4"/>
      <c r="Q7" s="4"/>
      <c r="R7" s="5"/>
      <c r="S7" s="5"/>
    </row>
    <row r="8" spans="2:19">
      <c r="B8" s="1"/>
      <c r="P8" s="4"/>
      <c r="Q8" s="4"/>
      <c r="R8" s="5"/>
      <c r="S8" s="5"/>
    </row>
    <row r="9" spans="2:19">
      <c r="B9" s="49" t="s">
        <v>101</v>
      </c>
      <c r="C9" s="49" t="s">
        <v>102</v>
      </c>
      <c r="D9" s="49" t="s">
        <v>103</v>
      </c>
      <c r="E9" s="49" t="s">
        <v>104</v>
      </c>
    </row>
    <row r="10" spans="2:19" ht="30">
      <c r="B10" s="50" t="s">
        <v>56</v>
      </c>
      <c r="C10" s="50">
        <v>5</v>
      </c>
      <c r="D10" s="51" t="s">
        <v>105</v>
      </c>
      <c r="E10" s="51" t="s">
        <v>106</v>
      </c>
    </row>
    <row r="11" spans="2:19" ht="30">
      <c r="B11" s="50" t="s">
        <v>49</v>
      </c>
      <c r="C11" s="50">
        <v>4</v>
      </c>
      <c r="D11" s="51" t="s">
        <v>107</v>
      </c>
      <c r="E11" s="51" t="s">
        <v>108</v>
      </c>
    </row>
    <row r="12" spans="2:19" ht="30">
      <c r="B12" s="50" t="s">
        <v>50</v>
      </c>
      <c r="C12" s="50">
        <v>3</v>
      </c>
      <c r="D12" s="51" t="s">
        <v>109</v>
      </c>
      <c r="E12" s="51" t="s">
        <v>110</v>
      </c>
    </row>
    <row r="13" spans="2:19" ht="30">
      <c r="B13" s="50" t="s">
        <v>63</v>
      </c>
      <c r="C13" s="50">
        <v>2</v>
      </c>
      <c r="D13" s="51" t="s">
        <v>111</v>
      </c>
      <c r="E13" s="51" t="s">
        <v>112</v>
      </c>
    </row>
    <row r="14" spans="2:19" ht="30">
      <c r="B14" s="50" t="s">
        <v>53</v>
      </c>
      <c r="C14" s="50">
        <v>1</v>
      </c>
      <c r="D14" s="51" t="s">
        <v>113</v>
      </c>
      <c r="E14" s="51" t="s">
        <v>114</v>
      </c>
    </row>
    <row r="15" spans="2:19" ht="30">
      <c r="B15" s="50" t="s">
        <v>48</v>
      </c>
      <c r="C15" s="50">
        <v>0</v>
      </c>
      <c r="D15" s="51" t="s">
        <v>115</v>
      </c>
      <c r="E15" s="51" t="s">
        <v>116</v>
      </c>
    </row>
    <row r="17" spans="1:19" s="8" customFormat="1" ht="18.75">
      <c r="B17" s="7" t="s">
        <v>102</v>
      </c>
      <c r="P17" s="9"/>
      <c r="Q17" s="9"/>
      <c r="R17" s="10"/>
      <c r="S17" s="10"/>
    </row>
    <row r="18" spans="1:19" s="2" customFormat="1" ht="32.25" customHeight="1">
      <c r="B18" s="79" t="s">
        <v>117</v>
      </c>
      <c r="C18" s="79"/>
      <c r="D18" s="79"/>
      <c r="E18" s="79"/>
      <c r="F18" s="79"/>
      <c r="G18" s="79"/>
      <c r="H18" s="79"/>
      <c r="I18" s="79"/>
      <c r="J18" s="79"/>
      <c r="K18" s="79"/>
    </row>
    <row r="19" spans="1:19" s="2" customFormat="1"/>
    <row r="20" spans="1:19" s="2" customFormat="1">
      <c r="B20" s="52" t="s">
        <v>118</v>
      </c>
      <c r="C20" s="107" t="s">
        <v>119</v>
      </c>
      <c r="D20" s="107"/>
      <c r="E20" s="107" t="s">
        <v>120</v>
      </c>
      <c r="F20" s="107"/>
      <c r="G20" s="64" t="s">
        <v>121</v>
      </c>
      <c r="H20"/>
      <c r="I20"/>
      <c r="J20"/>
    </row>
    <row r="21" spans="1:19" ht="30" customHeight="1">
      <c r="B21" s="53" t="s">
        <v>75</v>
      </c>
      <c r="C21" s="54"/>
      <c r="D21" s="55" t="s">
        <v>72</v>
      </c>
      <c r="E21" s="108" t="s">
        <v>122</v>
      </c>
      <c r="F21" s="108"/>
      <c r="G21" s="60" t="s">
        <v>123</v>
      </c>
    </row>
    <row r="22" spans="1:19" ht="33" customHeight="1">
      <c r="A22" s="4"/>
      <c r="B22" s="53" t="s">
        <v>76</v>
      </c>
      <c r="C22" s="56"/>
      <c r="D22" s="55"/>
      <c r="E22" s="108" t="s">
        <v>124</v>
      </c>
      <c r="F22" s="108"/>
      <c r="G22" s="60" t="s">
        <v>125</v>
      </c>
    </row>
    <row r="23" spans="1:19" ht="30" customHeight="1">
      <c r="A23" s="4"/>
      <c r="B23" s="53" t="s">
        <v>77</v>
      </c>
      <c r="C23" s="57"/>
      <c r="D23" s="55" t="s">
        <v>73</v>
      </c>
      <c r="E23" s="108" t="s">
        <v>126</v>
      </c>
      <c r="F23" s="108"/>
      <c r="G23" s="60" t="s">
        <v>127</v>
      </c>
    </row>
    <row r="24" spans="1:19" ht="30" customHeight="1">
      <c r="B24" s="53" t="s">
        <v>78</v>
      </c>
      <c r="C24" s="58"/>
      <c r="D24" s="55"/>
      <c r="E24" s="108" t="s">
        <v>128</v>
      </c>
      <c r="F24" s="108"/>
      <c r="G24" s="60" t="s">
        <v>129</v>
      </c>
    </row>
    <row r="25" spans="1:19" ht="30.75" customHeight="1">
      <c r="A25" s="4"/>
      <c r="B25" s="53" t="s">
        <v>79</v>
      </c>
      <c r="C25" s="59"/>
      <c r="D25" s="55" t="s">
        <v>74</v>
      </c>
      <c r="E25" s="108" t="s">
        <v>130</v>
      </c>
      <c r="F25" s="108"/>
      <c r="G25" s="60" t="s">
        <v>131</v>
      </c>
    </row>
    <row r="26" spans="1:19">
      <c r="A26" s="4"/>
      <c r="B26" s="6"/>
      <c r="C26" s="4"/>
      <c r="D26" s="6"/>
      <c r="E26" s="5"/>
      <c r="F26" s="5"/>
      <c r="G26" s="5"/>
    </row>
    <row r="27" spans="1:19" s="2" customFormat="1">
      <c r="B27" s="6"/>
    </row>
  </sheetData>
  <sheetProtection sheet="1" objects="1" scenarios="1"/>
  <mergeCells count="11">
    <mergeCell ref="E21:F21"/>
    <mergeCell ref="E22:F22"/>
    <mergeCell ref="E23:F23"/>
    <mergeCell ref="E24:F24"/>
    <mergeCell ref="E25:F25"/>
    <mergeCell ref="B3:K3"/>
    <mergeCell ref="B4:K4"/>
    <mergeCell ref="B7:K7"/>
    <mergeCell ref="C20:D20"/>
    <mergeCell ref="B18:K18"/>
    <mergeCell ref="E20:F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8EFDA9A3808946AC542CC477981979" ma:contentTypeVersion="11" ma:contentTypeDescription="Create a new document." ma:contentTypeScope="" ma:versionID="711c320d91ec2f4db1d317948e27d2ae">
  <xsd:schema xmlns:xsd="http://www.w3.org/2001/XMLSchema" xmlns:xs="http://www.w3.org/2001/XMLSchema" xmlns:p="http://schemas.microsoft.com/office/2006/metadata/properties" xmlns:ns2="f6c1c9e8-b6ce-4452-ac48-61a33970a114" xmlns:ns3="8580a132-0575-4e2f-9277-9b497e77d1fd" targetNamespace="http://schemas.microsoft.com/office/2006/metadata/properties" ma:root="true" ma:fieldsID="435a3e829045ed421c0a024aaf15b2cb" ns2:_="" ns3:_="">
    <xsd:import namespace="f6c1c9e8-b6ce-4452-ac48-61a33970a114"/>
    <xsd:import namespace="8580a132-0575-4e2f-9277-9b497e77d1f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1c9e8-b6ce-4452-ac48-61a33970a11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80a132-0575-4e2f-9277-9b497e77d1f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e0f22a7-c49a-496b-81be-1be21cb55f4a}" ma:internalName="TaxCatchAll" ma:showField="CatchAllData" ma:web="8580a132-0575-4e2f-9277-9b497e77d1f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80a132-0575-4e2f-9277-9b497e77d1fd" xsi:nil="true"/>
    <lcf76f155ced4ddcb4097134ff3c332f xmlns="f6c1c9e8-b6ce-4452-ac48-61a33970a1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726E7-94A9-40D6-8871-84B1BE194035}"/>
</file>

<file path=customXml/itemProps2.xml><?xml version="1.0" encoding="utf-8"?>
<ds:datastoreItem xmlns:ds="http://schemas.openxmlformats.org/officeDocument/2006/customXml" ds:itemID="{6F3013F3-6D9E-4306-8228-FC0499227E6B}"/>
</file>

<file path=customXml/itemProps3.xml><?xml version="1.0" encoding="utf-8"?>
<ds:datastoreItem xmlns:ds="http://schemas.openxmlformats.org/officeDocument/2006/customXml" ds:itemID="{55B559B7-CFFE-4614-B8FA-5E4129F39F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Decent, Zachary</dc:creator>
  <cp:keywords/>
  <dc:description/>
  <cp:lastModifiedBy/>
  <cp:revision/>
  <dcterms:created xsi:type="dcterms:W3CDTF">2022-01-24T11:24:21Z</dcterms:created>
  <dcterms:modified xsi:type="dcterms:W3CDTF">2022-05-03T09:43:42Z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0x010100448EFDA9A3808946AC542CC477981979</vt:lpwstr>
  </property>
  <property fmtid="{D5CDD505-2E9C-101B-9397-08002B2CF9AE}" pid="3" name="MSIP_Label_2a903fa5-7f5a-4c37-8e42-27e5331c8879_Enabled">
    <vt:lpwstr>true</vt:lpwstr>
  </property>
  <property fmtid="{D5CDD505-2E9C-101B-9397-08002B2CF9AE}" pid="4" name="MSIP_Label_2a903fa5-7f5a-4c37-8e42-27e5331c8879_SetDate">
    <vt:lpwstr>2022-02-22T15:58:51Z</vt:lpwstr>
  </property>
  <property fmtid="{D5CDD505-2E9C-101B-9397-08002B2CF9AE}" pid="5" name="MSIP_Label_2a903fa5-7f5a-4c37-8e42-27e5331c8879_Method">
    <vt:lpwstr>Privileged</vt:lpwstr>
  </property>
  <property fmtid="{D5CDD505-2E9C-101B-9397-08002B2CF9AE}" pid="6" name="MSIP_Label_2a903fa5-7f5a-4c37-8e42-27e5331c8879_Name">
    <vt:lpwstr>Public</vt:lpwstr>
  </property>
  <property fmtid="{D5CDD505-2E9C-101B-9397-08002B2CF9AE}" pid="7" name="MSIP_Label_2a903fa5-7f5a-4c37-8e42-27e5331c8879_SiteId">
    <vt:lpwstr>887a239c-e092-45fe-92c8-d902c3681567</vt:lpwstr>
  </property>
  <property fmtid="{D5CDD505-2E9C-101B-9397-08002B2CF9AE}" pid="8" name="MSIP_Label_2a903fa5-7f5a-4c37-8e42-27e5331c8879_ActionId">
    <vt:lpwstr>97335172-2f70-42a2-a0e8-95dea71d7a47</vt:lpwstr>
  </property>
  <property fmtid="{D5CDD505-2E9C-101B-9397-08002B2CF9AE}" pid="9" name="MSIP_Label_2a903fa5-7f5a-4c37-8e42-27e5331c8879_ContentBits">
    <vt:lpwstr>0</vt:lpwstr>
  </property>
</Properties>
</file>